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250" tabRatio="741" activeTab="7"/>
  </bookViews>
  <sheets>
    <sheet name="60 m" sheetId="1" r:id="rId1"/>
    <sheet name="Tāllēkšana" sheetId="2" r:id="rId2"/>
    <sheet name="Lode" sheetId="3" r:id="rId3"/>
    <sheet name="Augstlēkšana" sheetId="4" r:id="rId4"/>
    <sheet name="60 m.b" sheetId="5" r:id="rId5"/>
    <sheet name="Kārts" sheetId="6" r:id="rId6"/>
    <sheet name="1000 m" sheetId="7" r:id="rId7"/>
    <sheet name="KOP" sheetId="8" r:id="rId8"/>
  </sheets>
  <definedNames>
    <definedName name="augstums" localSheetId="3">'Augstlēkšana'!$A$4:$AP$11</definedName>
    <definedName name="augstums" localSheetId="5">'Kārts'!$A$4:$AN$12</definedName>
    <definedName name="_xlnm.Print_Titles" localSheetId="6">'1000 m'!$1:$10</definedName>
    <definedName name="_xlnm.Print_Titles" localSheetId="0">'60 m'!$1:$10</definedName>
    <definedName name="_xlnm.Print_Titles" localSheetId="4">'60 m.b'!$1:$10</definedName>
    <definedName name="skries" localSheetId="6">'1000 m'!$A$1:$I$10</definedName>
    <definedName name="skries" localSheetId="0">'60 m'!$A$1:$I$10</definedName>
    <definedName name="skries" localSheetId="4">'60 m.b'!$A$1:$I$10</definedName>
    <definedName name="talums" localSheetId="2">'Lode'!$A$3:$N$14</definedName>
    <definedName name="talums" localSheetId="1">'Tāllēkšana'!$A$3:$N$13</definedName>
  </definedNames>
  <calcPr fullCalcOnLoad="1"/>
</workbook>
</file>

<file path=xl/sharedStrings.xml><?xml version="1.0" encoding="utf-8"?>
<sst xmlns="http://schemas.openxmlformats.org/spreadsheetml/2006/main" count="470" uniqueCount="84">
  <si>
    <t>1000 m</t>
  </si>
  <si>
    <t>3</t>
  </si>
  <si>
    <t>60 m</t>
  </si>
  <si>
    <t>Latvijas Ziemas čempionāts daudzcīņās</t>
  </si>
  <si>
    <t>Rīga</t>
  </si>
  <si>
    <t>Nr.</t>
  </si>
  <si>
    <t>Uzvārds, Vārds</t>
  </si>
  <si>
    <t>Dz.g.</t>
  </si>
  <si>
    <t>Komanda</t>
  </si>
  <si>
    <t>Rez.</t>
  </si>
  <si>
    <t>Punkti</t>
  </si>
  <si>
    <t>Tāllēkšana</t>
  </si>
  <si>
    <t>Lodes grūšana</t>
  </si>
  <si>
    <t>Augstlēkšana</t>
  </si>
  <si>
    <t>60 m/b</t>
  </si>
  <si>
    <t>Kārtslēkšana</t>
  </si>
  <si>
    <t>Junioriem</t>
  </si>
  <si>
    <t>1.skrējiens</t>
  </si>
  <si>
    <t>2.skrējiens</t>
  </si>
  <si>
    <t>3.skrējiens</t>
  </si>
  <si>
    <t>07.01.2017</t>
  </si>
  <si>
    <t>08.01.2017</t>
  </si>
  <si>
    <t>Apinis Reno</t>
  </si>
  <si>
    <t>290898</t>
  </si>
  <si>
    <t>Madonas BJSS/MSĢ</t>
  </si>
  <si>
    <t>Juška Rihards</t>
  </si>
  <si>
    <t>270499</t>
  </si>
  <si>
    <t>Vilde Edvīns</t>
  </si>
  <si>
    <t>060699</t>
  </si>
  <si>
    <t>Liepājas SSS</t>
  </si>
  <si>
    <t>Valdmanis Ģirts</t>
  </si>
  <si>
    <t>030298</t>
  </si>
  <si>
    <t>Jonaitis Raivis</t>
  </si>
  <si>
    <t>161199</t>
  </si>
  <si>
    <t>Sinčukovs Maksims</t>
  </si>
  <si>
    <t>Kutra Dāvis</t>
  </si>
  <si>
    <t>220399</t>
  </si>
  <si>
    <t>Bauskas nov. BJSS</t>
  </si>
  <si>
    <t>Rūgums Emīls</t>
  </si>
  <si>
    <t>160699</t>
  </si>
  <si>
    <t>Kaufmanis Dāvis</t>
  </si>
  <si>
    <t>160498</t>
  </si>
  <si>
    <t>Guļs Vitālijs</t>
  </si>
  <si>
    <t>061298</t>
  </si>
  <si>
    <t>Valmieras VK</t>
  </si>
  <si>
    <t>Rūmnieks Fēlikss</t>
  </si>
  <si>
    <t>100198</t>
  </si>
  <si>
    <t>Ventspils SS "Spars"</t>
  </si>
  <si>
    <t>Bobovs Vladislavs</t>
  </si>
  <si>
    <t>280899</t>
  </si>
  <si>
    <t>Ventspils SS "Spars"/MSĢ</t>
  </si>
  <si>
    <t>Krastiņš Aivis</t>
  </si>
  <si>
    <t>Balvus SS</t>
  </si>
  <si>
    <t>4.skrējiens</t>
  </si>
  <si>
    <t>x</t>
  </si>
  <si>
    <t>-</t>
  </si>
  <si>
    <t>nest.</t>
  </si>
  <si>
    <t>Rīga, RSM</t>
  </si>
  <si>
    <t>07.-08.01.2017</t>
  </si>
  <si>
    <t>T/L</t>
  </si>
  <si>
    <t>Lode</t>
  </si>
  <si>
    <t>A/l</t>
  </si>
  <si>
    <t>K/L</t>
  </si>
  <si>
    <t>Andris Eikens, Anita Krauklīte</t>
  </si>
  <si>
    <t>Juris Petrovičs, Andris Kronbergs</t>
  </si>
  <si>
    <t>Raivis Maķevics</t>
  </si>
  <si>
    <t>Daiga Stumbre</t>
  </si>
  <si>
    <t>Pēteris Karlivāns</t>
  </si>
  <si>
    <t>Mareks Ārents, Andris Eikens</t>
  </si>
  <si>
    <t>260698</t>
  </si>
  <si>
    <t>Viktors Beļikovs</t>
  </si>
  <si>
    <t>230199</t>
  </si>
  <si>
    <t>Balvu SS</t>
  </si>
  <si>
    <t>Imants Kairišs</t>
  </si>
  <si>
    <t>Bauskas nov. BJSS/MSĢ</t>
  </si>
  <si>
    <t>Andris Eikens, Aina Indriksone</t>
  </si>
  <si>
    <t>o</t>
  </si>
  <si>
    <t>xo</t>
  </si>
  <si>
    <t>xxx</t>
  </si>
  <si>
    <t>bez rez.</t>
  </si>
  <si>
    <t>xx-</t>
  </si>
  <si>
    <t>izst.</t>
  </si>
  <si>
    <t>LATVIJAS ČEMPIONĀTS DAUDZCĪŅĀS TELPĀS</t>
  </si>
  <si>
    <t>U20 junioriem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</si>
</sst>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_);\(&quot;Ls&quot;\ #,##0\)"/>
    <numFmt numFmtId="177" formatCode="&quot;Ls&quot;\ #,##0_);[Red]\(&quot;Ls&quot;\ #,##0\)"/>
    <numFmt numFmtId="178" formatCode="&quot;Ls&quot;\ #,##0.00_);\(&quot;Ls&quot;\ #,##0.00\)"/>
    <numFmt numFmtId="179" formatCode="&quot;Ls&quot;\ #,##0.00_);[Red]\(&quot;Ls&quot;\ #,##0.00\)"/>
    <numFmt numFmtId="180" formatCode="_(&quot;Ls&quot;\ * #,##0_);_(&quot;Ls&quot;\ * \(#,##0\);_(&quot;Ls&quot;\ * &quot;-&quot;_);_(@_)"/>
    <numFmt numFmtId="181" formatCode="_(&quot;Ls&quot;\ * #,##0.00_);_(&quot;Ls&quot;\ * \(#,##0.00\);_(&quot;Ls&quot;\ 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#,##0;\-#,##0;&quot;-&quot;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.0;\-#,##0.0;&quot;-&quot;"/>
    <numFmt numFmtId="193" formatCode="\ \ @"/>
    <numFmt numFmtId="194" formatCode="\ \ \ \ @"/>
    <numFmt numFmtId="195" formatCode="[Red]0%;[Red]\(0%\)"/>
    <numFmt numFmtId="196" formatCode="0%;\(0%\)"/>
    <numFmt numFmtId="197" formatCode="[$-426]dddd\,\ yyyy&quot;. gada &quot;d\.\ mmmm"/>
    <numFmt numFmtId="198" formatCode="dd\.mm\.yy"/>
    <numFmt numFmtId="199" formatCode="mm:ss.00"/>
    <numFmt numFmtId="200" formatCode="h:mm:ss;@"/>
    <numFmt numFmtId="201" formatCode="dd/mm/yy"/>
  </numFmts>
  <fonts count="6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1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12"/>
      <name val="Times New Roman Baltic"/>
      <family val="0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9" fontId="2" fillId="0" borderId="0" applyFill="0" applyBorder="0" applyAlignment="0">
      <protection/>
    </xf>
    <xf numFmtId="190" fontId="2" fillId="0" borderId="0" applyFill="0" applyBorder="0" applyAlignment="0">
      <protection/>
    </xf>
    <xf numFmtId="191" fontId="2" fillId="0" borderId="0" applyFill="0" applyBorder="0" applyAlignment="0">
      <protection/>
    </xf>
    <xf numFmtId="187" fontId="2" fillId="0" borderId="0" applyFill="0" applyBorder="0" applyAlignment="0">
      <protection/>
    </xf>
    <xf numFmtId="192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" fillId="0" borderId="0" applyFill="0" applyBorder="0" applyAlignment="0">
      <protection/>
    </xf>
    <xf numFmtId="188" fontId="3" fillId="0" borderId="0" applyFill="0" applyBorder="0" applyAlignment="0">
      <protection/>
    </xf>
    <xf numFmtId="187" fontId="3" fillId="0" borderId="0" applyFill="0" applyBorder="0" applyAlignment="0">
      <protection/>
    </xf>
    <xf numFmtId="192" fontId="3" fillId="0" borderId="0" applyFill="0" applyBorder="0" applyAlignment="0">
      <protection/>
    </xf>
    <xf numFmtId="188" fontId="3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10" fontId="1" fillId="31" borderId="8" applyNumberFormat="0" applyBorder="0" applyAlignment="0" applyProtection="0"/>
    <xf numFmtId="187" fontId="6" fillId="0" borderId="0" applyFill="0" applyBorder="0" applyAlignment="0">
      <protection/>
    </xf>
    <xf numFmtId="188" fontId="6" fillId="0" borderId="0" applyFill="0" applyBorder="0" applyAlignment="0">
      <protection/>
    </xf>
    <xf numFmtId="187" fontId="6" fillId="0" borderId="0" applyFill="0" applyBorder="0" applyAlignment="0">
      <protection/>
    </xf>
    <xf numFmtId="192" fontId="6" fillId="0" borderId="0" applyFill="0" applyBorder="0" applyAlignment="0">
      <protection/>
    </xf>
    <xf numFmtId="188" fontId="6" fillId="0" borderId="0" applyFill="0" applyBorder="0" applyAlignment="0">
      <protection/>
    </xf>
    <xf numFmtId="0" fontId="63" fillId="0" borderId="9" applyNumberFormat="0" applyFill="0" applyAlignment="0" applyProtection="0"/>
    <xf numFmtId="0" fontId="64" fillId="32" borderId="0" applyNumberFormat="0" applyBorder="0" applyAlignment="0" applyProtection="0"/>
    <xf numFmtId="195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65" fillId="26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7" fontId="8" fillId="0" borderId="0" applyFill="0" applyBorder="0" applyAlignment="0">
      <protection/>
    </xf>
    <xf numFmtId="188" fontId="8" fillId="0" borderId="0" applyFill="0" applyBorder="0" applyAlignment="0">
      <protection/>
    </xf>
    <xf numFmtId="187" fontId="8" fillId="0" borderId="0" applyFill="0" applyBorder="0" applyAlignment="0">
      <protection/>
    </xf>
    <xf numFmtId="192" fontId="8" fillId="0" borderId="0" applyFill="0" applyBorder="0" applyAlignment="0">
      <protection/>
    </xf>
    <xf numFmtId="188" fontId="8" fillId="0" borderId="0" applyFill="0" applyBorder="0" applyAlignment="0">
      <protection/>
    </xf>
    <xf numFmtId="49" fontId="2" fillId="0" borderId="0" applyFill="0" applyBorder="0" applyAlignment="0">
      <protection/>
    </xf>
    <xf numFmtId="193" fontId="2" fillId="0" borderId="0" applyFill="0" applyBorder="0" applyAlignment="0">
      <protection/>
    </xf>
    <xf numFmtId="194" fontId="2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9" fillId="0" borderId="0" xfId="84" applyFont="1">
      <alignment/>
      <protection/>
    </xf>
    <xf numFmtId="49" fontId="10" fillId="0" borderId="0" xfId="84" applyNumberFormat="1" applyFont="1" applyAlignment="1">
      <alignment horizontal="center"/>
      <protection/>
    </xf>
    <xf numFmtId="49" fontId="9" fillId="0" borderId="0" xfId="84" applyNumberFormat="1" applyFont="1" applyAlignment="1">
      <alignment horizontal="center"/>
      <protection/>
    </xf>
    <xf numFmtId="0" fontId="11" fillId="0" borderId="0" xfId="84" applyFont="1" applyAlignment="1">
      <alignment horizontal="center"/>
      <protection/>
    </xf>
    <xf numFmtId="0" fontId="9" fillId="0" borderId="0" xfId="84" applyFont="1" applyAlignment="1">
      <alignment horizontal="left"/>
      <protection/>
    </xf>
    <xf numFmtId="0" fontId="9" fillId="0" borderId="0" xfId="84" applyFont="1" applyAlignment="1">
      <alignment horizontal="center"/>
      <protection/>
    </xf>
    <xf numFmtId="2" fontId="9" fillId="0" borderId="0" xfId="84" applyNumberFormat="1" applyFont="1" applyAlignment="1">
      <alignment horizontal="center"/>
      <protection/>
    </xf>
    <xf numFmtId="0" fontId="13" fillId="0" borderId="0" xfId="84" applyFont="1" applyAlignment="1">
      <alignment horizontal="left"/>
      <protection/>
    </xf>
    <xf numFmtId="0" fontId="9" fillId="0" borderId="0" xfId="84" applyFont="1" applyBorder="1">
      <alignment/>
      <protection/>
    </xf>
    <xf numFmtId="49" fontId="13" fillId="0" borderId="0" xfId="84" applyNumberFormat="1" applyFont="1" applyBorder="1" applyAlignment="1">
      <alignment horizontal="center"/>
      <protection/>
    </xf>
    <xf numFmtId="0" fontId="9" fillId="0" borderId="0" xfId="84" applyFont="1" applyAlignment="1">
      <alignment horizontal="right"/>
      <protection/>
    </xf>
    <xf numFmtId="198" fontId="9" fillId="0" borderId="0" xfId="84" applyNumberFormat="1" applyFont="1" applyAlignment="1">
      <alignment horizontal="center"/>
      <protection/>
    </xf>
    <xf numFmtId="0" fontId="9" fillId="0" borderId="0" xfId="84" applyFont="1" applyBorder="1" applyAlignment="1">
      <alignment horizontal="center"/>
      <protection/>
    </xf>
    <xf numFmtId="0" fontId="9" fillId="0" borderId="0" xfId="84" applyFont="1" applyFill="1">
      <alignment/>
      <protection/>
    </xf>
    <xf numFmtId="0" fontId="15" fillId="0" borderId="0" xfId="84" applyFont="1" applyFill="1">
      <alignment/>
      <protection/>
    </xf>
    <xf numFmtId="0" fontId="17" fillId="0" borderId="0" xfId="84" applyFont="1" applyAlignment="1">
      <alignment horizontal="center"/>
      <protection/>
    </xf>
    <xf numFmtId="0" fontId="9" fillId="0" borderId="0" xfId="84" applyFont="1" applyFill="1" applyAlignment="1">
      <alignment horizontal="center" vertical="center" wrapText="1"/>
      <protection/>
    </xf>
    <xf numFmtId="0" fontId="9" fillId="0" borderId="0" xfId="84" applyFont="1" applyAlignment="1">
      <alignment horizontal="left" vertical="center"/>
      <protection/>
    </xf>
    <xf numFmtId="0" fontId="9" fillId="0" borderId="0" xfId="84" applyFont="1" applyAlignment="1">
      <alignment horizontal="center" vertical="center"/>
      <protection/>
    </xf>
    <xf numFmtId="0" fontId="9" fillId="0" borderId="0" xfId="84" applyFont="1" applyAlignment="1">
      <alignment wrapText="1"/>
      <protection/>
    </xf>
    <xf numFmtId="0" fontId="9" fillId="0" borderId="0" xfId="84" applyFont="1" applyAlignment="1">
      <alignment horizontal="center" vertical="top" wrapText="1"/>
      <protection/>
    </xf>
    <xf numFmtId="0" fontId="9" fillId="0" borderId="0" xfId="84" applyFont="1" applyAlignment="1">
      <alignment/>
      <protection/>
    </xf>
    <xf numFmtId="49" fontId="14" fillId="0" borderId="0" xfId="84" applyNumberFormat="1" applyFont="1" applyBorder="1" applyAlignment="1">
      <alignment horizontal="center" vertical="top"/>
      <protection/>
    </xf>
    <xf numFmtId="0" fontId="9" fillId="0" borderId="0" xfId="84" applyFont="1" applyBorder="1" applyAlignment="1">
      <alignment horizontal="center" vertical="top" wrapText="1"/>
      <protection/>
    </xf>
    <xf numFmtId="0" fontId="9" fillId="0" borderId="0" xfId="84" applyFont="1" applyBorder="1" applyAlignment="1">
      <alignment vertical="top" wrapText="1"/>
      <protection/>
    </xf>
    <xf numFmtId="198" fontId="9" fillId="0" borderId="0" xfId="84" applyNumberFormat="1" applyFont="1" applyBorder="1" applyAlignment="1">
      <alignment horizontal="center" vertical="top" wrapText="1"/>
      <protection/>
    </xf>
    <xf numFmtId="0" fontId="9" fillId="0" borderId="0" xfId="84" applyFont="1" applyBorder="1" applyAlignment="1">
      <alignment horizontal="center" vertical="center"/>
      <protection/>
    </xf>
    <xf numFmtId="0" fontId="9" fillId="0" borderId="0" xfId="84" applyFont="1" applyAlignment="1">
      <alignment horizontal="center" vertical="top"/>
      <protection/>
    </xf>
    <xf numFmtId="0" fontId="9" fillId="0" borderId="0" xfId="84" applyFont="1" applyAlignment="1">
      <alignment vertical="top" wrapText="1"/>
      <protection/>
    </xf>
    <xf numFmtId="198" fontId="9" fillId="0" borderId="0" xfId="84" applyNumberFormat="1" applyFont="1" applyAlignment="1">
      <alignment horizontal="center" vertical="top" wrapText="1"/>
      <protection/>
    </xf>
    <xf numFmtId="0" fontId="9" fillId="0" borderId="0" xfId="84" applyFont="1" applyBorder="1" applyAlignment="1">
      <alignment/>
      <protection/>
    </xf>
    <xf numFmtId="0" fontId="9" fillId="0" borderId="0" xfId="84" applyFont="1" applyFill="1" applyAlignment="1">
      <alignment/>
      <protection/>
    </xf>
    <xf numFmtId="49" fontId="19" fillId="0" borderId="13" xfId="84" applyNumberFormat="1" applyFont="1" applyBorder="1" applyAlignment="1">
      <alignment horizontal="center" vertical="center" wrapText="1"/>
      <protection/>
    </xf>
    <xf numFmtId="0" fontId="19" fillId="0" borderId="13" xfId="84" applyFont="1" applyBorder="1" applyAlignment="1">
      <alignment horizontal="center" vertical="center" wrapText="1"/>
      <protection/>
    </xf>
    <xf numFmtId="2" fontId="19" fillId="0" borderId="13" xfId="84" applyNumberFormat="1" applyFont="1" applyBorder="1" applyAlignment="1">
      <alignment horizontal="center" vertical="center" wrapText="1"/>
      <protection/>
    </xf>
    <xf numFmtId="0" fontId="20" fillId="0" borderId="8" xfId="85" applyFont="1" applyFill="1" applyBorder="1" applyAlignment="1">
      <alignment horizontal="left"/>
      <protection/>
    </xf>
    <xf numFmtId="0" fontId="20" fillId="0" borderId="8" xfId="85" applyFont="1" applyFill="1" applyBorder="1" applyAlignment="1">
      <alignment/>
      <protection/>
    </xf>
    <xf numFmtId="0" fontId="22" fillId="0" borderId="8" xfId="84" applyFont="1" applyBorder="1" applyAlignment="1">
      <alignment horizontal="center"/>
      <protection/>
    </xf>
    <xf numFmtId="49" fontId="12" fillId="0" borderId="0" xfId="84" applyNumberFormat="1" applyFont="1" applyBorder="1" applyAlignment="1">
      <alignment/>
      <protection/>
    </xf>
    <xf numFmtId="20" fontId="12" fillId="0" borderId="0" xfId="84" applyNumberFormat="1" applyFont="1" applyBorder="1" applyAlignment="1">
      <alignment/>
      <protection/>
    </xf>
    <xf numFmtId="0" fontId="12" fillId="0" borderId="0" xfId="84" applyFont="1" applyBorder="1" applyAlignment="1">
      <alignment/>
      <protection/>
    </xf>
    <xf numFmtId="2" fontId="22" fillId="0" borderId="8" xfId="84" applyNumberFormat="1" applyFont="1" applyBorder="1" applyAlignment="1">
      <alignment horizontal="center"/>
      <protection/>
    </xf>
    <xf numFmtId="1" fontId="24" fillId="0" borderId="8" xfId="84" applyNumberFormat="1" applyFont="1" applyBorder="1" applyAlignment="1">
      <alignment horizontal="center"/>
      <protection/>
    </xf>
    <xf numFmtId="47" fontId="25" fillId="29" borderId="0" xfId="0" applyNumberFormat="1" applyFont="1" applyFill="1" applyAlignment="1">
      <alignment horizontal="center"/>
    </xf>
    <xf numFmtId="199" fontId="22" fillId="0" borderId="14" xfId="84" applyNumberFormat="1" applyFont="1" applyBorder="1" applyAlignment="1">
      <alignment horizontal="center"/>
      <protection/>
    </xf>
    <xf numFmtId="0" fontId="20" fillId="0" borderId="8" xfId="85" applyFont="1" applyFill="1" applyBorder="1" applyAlignment="1">
      <alignment horizontal="left" vertical="center"/>
      <protection/>
    </xf>
    <xf numFmtId="0" fontId="20" fillId="0" borderId="8" xfId="85" applyFont="1" applyFill="1" applyBorder="1" applyAlignment="1">
      <alignment horizontal="center" vertical="center"/>
      <protection/>
    </xf>
    <xf numFmtId="2" fontId="22" fillId="0" borderId="8" xfId="84" applyNumberFormat="1" applyFont="1" applyBorder="1" applyAlignment="1">
      <alignment horizontal="center" vertical="center"/>
      <protection/>
    </xf>
    <xf numFmtId="0" fontId="22" fillId="0" borderId="8" xfId="84" applyFont="1" applyBorder="1" applyAlignment="1">
      <alignment horizontal="center" vertical="center"/>
      <protection/>
    </xf>
    <xf numFmtId="0" fontId="15" fillId="0" borderId="0" xfId="84" applyFont="1" applyBorder="1" applyAlignment="1">
      <alignment horizontal="center"/>
      <protection/>
    </xf>
    <xf numFmtId="9" fontId="15" fillId="0" borderId="0" xfId="89" applyFont="1" applyBorder="1" applyAlignment="1">
      <alignment horizontal="center"/>
    </xf>
    <xf numFmtId="2" fontId="13" fillId="0" borderId="0" xfId="84" applyNumberFormat="1" applyFont="1" applyBorder="1" applyAlignment="1">
      <alignment horizontal="center"/>
      <protection/>
    </xf>
    <xf numFmtId="2" fontId="15" fillId="0" borderId="0" xfId="84" applyNumberFormat="1" applyFont="1" applyBorder="1" applyAlignment="1">
      <alignment horizontal="center"/>
      <protection/>
    </xf>
    <xf numFmtId="49" fontId="12" fillId="0" borderId="0" xfId="84" applyNumberFormat="1" applyFont="1" applyBorder="1" applyAlignment="1">
      <alignment/>
      <protection/>
    </xf>
    <xf numFmtId="0" fontId="26" fillId="0" borderId="8" xfId="0" applyFont="1" applyFill="1" applyBorder="1" applyAlignment="1">
      <alignment horizontal="center"/>
    </xf>
    <xf numFmtId="20" fontId="18" fillId="0" borderId="0" xfId="84" applyNumberFormat="1" applyFont="1" applyBorder="1" applyAlignment="1">
      <alignment/>
      <protection/>
    </xf>
    <xf numFmtId="0" fontId="18" fillId="0" borderId="0" xfId="84" applyFont="1" applyBorder="1" applyAlignment="1">
      <alignment/>
      <protection/>
    </xf>
    <xf numFmtId="0" fontId="26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2" fontId="20" fillId="0" borderId="8" xfId="85" applyNumberFormat="1" applyFont="1" applyFill="1" applyBorder="1" applyAlignment="1">
      <alignment horizontal="center" vertical="center"/>
      <protection/>
    </xf>
    <xf numFmtId="2" fontId="20" fillId="0" borderId="8" xfId="85" applyNumberFormat="1" applyFont="1" applyFill="1" applyBorder="1" applyAlignment="1">
      <alignment/>
      <protection/>
    </xf>
    <xf numFmtId="0" fontId="22" fillId="0" borderId="14" xfId="84" applyFont="1" applyBorder="1" applyAlignment="1">
      <alignment horizontal="left" vertical="top" wrapText="1"/>
      <protection/>
    </xf>
    <xf numFmtId="0" fontId="22" fillId="0" borderId="4" xfId="84" applyFont="1" applyBorder="1" applyAlignment="1">
      <alignment horizontal="left" vertical="top" wrapText="1"/>
      <protection/>
    </xf>
    <xf numFmtId="0" fontId="22" fillId="0" borderId="15" xfId="84" applyFont="1" applyBorder="1" applyAlignment="1">
      <alignment horizontal="left" vertical="top" wrapText="1"/>
      <protection/>
    </xf>
    <xf numFmtId="0" fontId="22" fillId="0" borderId="4" xfId="84" applyFont="1" applyBorder="1" applyAlignment="1">
      <alignment horizontal="left" vertical="center"/>
      <protection/>
    </xf>
    <xf numFmtId="0" fontId="22" fillId="0" borderId="15" xfId="84" applyFont="1" applyBorder="1" applyAlignment="1">
      <alignment horizontal="left" vertical="center"/>
      <protection/>
    </xf>
    <xf numFmtId="0" fontId="22" fillId="0" borderId="14" xfId="84" applyFont="1" applyBorder="1" applyAlignment="1">
      <alignment horizontal="left" vertical="center"/>
      <protection/>
    </xf>
    <xf numFmtId="0" fontId="22" fillId="0" borderId="14" xfId="84" applyFont="1" applyBorder="1" applyAlignment="1">
      <alignment horizontal="left"/>
      <protection/>
    </xf>
    <xf numFmtId="0" fontId="22" fillId="0" borderId="4" xfId="84" applyFont="1" applyBorder="1" applyAlignment="1">
      <alignment horizontal="left"/>
      <protection/>
    </xf>
    <xf numFmtId="0" fontId="22" fillId="0" borderId="15" xfId="84" applyFont="1" applyBorder="1" applyAlignment="1">
      <alignment horizontal="left"/>
      <protection/>
    </xf>
    <xf numFmtId="0" fontId="27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14" fontId="0" fillId="0" borderId="8" xfId="0" applyNumberFormat="1" applyFont="1" applyBorder="1" applyAlignment="1">
      <alignment horizontal="center"/>
    </xf>
    <xf numFmtId="0" fontId="9" fillId="0" borderId="8" xfId="84" applyFont="1" applyBorder="1" applyAlignment="1">
      <alignment wrapText="1"/>
      <protection/>
    </xf>
    <xf numFmtId="0" fontId="9" fillId="0" borderId="8" xfId="84" applyFont="1" applyBorder="1" applyAlignment="1">
      <alignment horizontal="center" vertical="top" wrapText="1"/>
      <protection/>
    </xf>
    <xf numFmtId="198" fontId="9" fillId="0" borderId="8" xfId="84" applyNumberFormat="1" applyFont="1" applyBorder="1" applyAlignment="1">
      <alignment horizontal="center" vertical="top" wrapText="1"/>
      <protection/>
    </xf>
    <xf numFmtId="0" fontId="20" fillId="0" borderId="16" xfId="85" applyFont="1" applyFill="1" applyBorder="1" applyAlignment="1">
      <alignment horizontal="left" vertical="center"/>
      <protection/>
    </xf>
    <xf numFmtId="0" fontId="22" fillId="0" borderId="17" xfId="84" applyFont="1" applyBorder="1" applyAlignment="1">
      <alignment horizontal="left" vertical="top" wrapText="1"/>
      <protection/>
    </xf>
    <xf numFmtId="0" fontId="22" fillId="0" borderId="18" xfId="84" applyFont="1" applyBorder="1" applyAlignment="1">
      <alignment horizontal="left" vertical="top" wrapText="1"/>
      <protection/>
    </xf>
    <xf numFmtId="0" fontId="22" fillId="0" borderId="19" xfId="84" applyFont="1" applyBorder="1" applyAlignment="1">
      <alignment horizontal="left" vertical="top" wrapText="1"/>
      <protection/>
    </xf>
    <xf numFmtId="0" fontId="22" fillId="0" borderId="18" xfId="84" applyFont="1" applyBorder="1" applyAlignment="1">
      <alignment horizontal="left" vertical="center"/>
      <protection/>
    </xf>
    <xf numFmtId="0" fontId="22" fillId="0" borderId="19" xfId="84" applyFont="1" applyBorder="1" applyAlignment="1">
      <alignment horizontal="left" vertical="center"/>
      <protection/>
    </xf>
    <xf numFmtId="0" fontId="22" fillId="0" borderId="17" xfId="84" applyFont="1" applyBorder="1" applyAlignment="1">
      <alignment horizontal="left" vertical="center"/>
      <protection/>
    </xf>
    <xf numFmtId="0" fontId="22" fillId="0" borderId="17" xfId="84" applyFont="1" applyBorder="1" applyAlignment="1">
      <alignment horizontal="left"/>
      <protection/>
    </xf>
    <xf numFmtId="0" fontId="22" fillId="0" borderId="18" xfId="84" applyFont="1" applyBorder="1" applyAlignment="1">
      <alignment horizontal="left"/>
      <protection/>
    </xf>
    <xf numFmtId="0" fontId="22" fillId="0" borderId="19" xfId="84" applyFont="1" applyBorder="1" applyAlignment="1">
      <alignment horizontal="left"/>
      <protection/>
    </xf>
    <xf numFmtId="2" fontId="22" fillId="0" borderId="16" xfId="84" applyNumberFormat="1" applyFont="1" applyBorder="1" applyAlignment="1">
      <alignment horizontal="center"/>
      <protection/>
    </xf>
    <xf numFmtId="0" fontId="2" fillId="0" borderId="8" xfId="0" applyFont="1" applyBorder="1" applyAlignment="1">
      <alignment horizontal="center"/>
    </xf>
    <xf numFmtId="2" fontId="22" fillId="0" borderId="14" xfId="84" applyNumberFormat="1" applyFont="1" applyBorder="1" applyAlignment="1">
      <alignment horizontal="center" vertical="center"/>
      <protection/>
    </xf>
    <xf numFmtId="2" fontId="20" fillId="0" borderId="8" xfId="85" applyNumberFormat="1" applyFont="1" applyFill="1" applyBorder="1" applyAlignment="1">
      <alignment horizontal="center"/>
      <protection/>
    </xf>
    <xf numFmtId="49" fontId="19" fillId="0" borderId="8" xfId="84" applyNumberFormat="1" applyFont="1" applyBorder="1" applyAlignment="1">
      <alignment horizontal="left" vertical="center" wrapText="1"/>
      <protection/>
    </xf>
    <xf numFmtId="0" fontId="19" fillId="0" borderId="8" xfId="84" applyFont="1" applyBorder="1" applyAlignment="1">
      <alignment horizontal="center" vertical="center" wrapText="1"/>
      <protection/>
    </xf>
    <xf numFmtId="2" fontId="19" fillId="0" borderId="8" xfId="84" applyNumberFormat="1" applyFont="1" applyBorder="1" applyAlignment="1">
      <alignment horizontal="center" vertical="center" wrapText="1"/>
      <protection/>
    </xf>
    <xf numFmtId="0" fontId="11" fillId="0" borderId="8" xfId="84" applyFont="1" applyBorder="1" applyAlignment="1">
      <alignment horizontal="center" vertical="center" wrapText="1"/>
      <protection/>
    </xf>
    <xf numFmtId="2" fontId="11" fillId="0" borderId="8" xfId="84" applyNumberFormat="1" applyFont="1" applyBorder="1" applyAlignment="1">
      <alignment horizontal="center" vertical="center" wrapText="1"/>
      <protection/>
    </xf>
    <xf numFmtId="49" fontId="13" fillId="0" borderId="0" xfId="84" applyNumberFormat="1" applyFont="1" applyBorder="1" applyAlignment="1">
      <alignment/>
      <protection/>
    </xf>
    <xf numFmtId="2" fontId="20" fillId="0" borderId="16" xfId="85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0" fillId="0" borderId="8" xfId="0" applyFont="1" applyBorder="1" applyAlignment="1">
      <alignment/>
    </xf>
    <xf numFmtId="49" fontId="20" fillId="0" borderId="8" xfId="0" applyNumberFormat="1" applyFont="1" applyBorder="1" applyAlignment="1">
      <alignment horizontal="center"/>
    </xf>
    <xf numFmtId="201" fontId="20" fillId="0" borderId="8" xfId="0" applyNumberFormat="1" applyFont="1" applyBorder="1" applyAlignment="1">
      <alignment horizontal="left"/>
    </xf>
    <xf numFmtId="0" fontId="11" fillId="0" borderId="8" xfId="84" applyFont="1" applyBorder="1" applyAlignment="1">
      <alignment horizontal="center"/>
      <protection/>
    </xf>
    <xf numFmtId="0" fontId="9" fillId="0" borderId="8" xfId="84" applyFont="1" applyBorder="1" applyAlignment="1">
      <alignment horizontal="left"/>
      <protection/>
    </xf>
    <xf numFmtId="198" fontId="9" fillId="0" borderId="8" xfId="84" applyNumberFormat="1" applyFont="1" applyBorder="1" applyAlignment="1">
      <alignment horizontal="center"/>
      <protection/>
    </xf>
    <xf numFmtId="2" fontId="11" fillId="0" borderId="14" xfId="84" applyNumberFormat="1" applyFont="1" applyBorder="1" applyAlignment="1">
      <alignment horizontal="center" vertical="center" wrapText="1"/>
      <protection/>
    </xf>
    <xf numFmtId="2" fontId="11" fillId="0" borderId="4" xfId="84" applyNumberFormat="1" applyFont="1" applyBorder="1" applyAlignment="1">
      <alignment horizontal="center" vertical="center" wrapText="1"/>
      <protection/>
    </xf>
    <xf numFmtId="2" fontId="11" fillId="0" borderId="15" xfId="84" applyNumberFormat="1" applyFont="1" applyBorder="1" applyAlignment="1">
      <alignment horizontal="center" vertical="center" wrapText="1"/>
      <protection/>
    </xf>
    <xf numFmtId="2" fontId="11" fillId="0" borderId="14" xfId="84" applyNumberFormat="1" applyFont="1" applyBorder="1" applyAlignment="1">
      <alignment horizontal="center" vertical="center"/>
      <protection/>
    </xf>
    <xf numFmtId="2" fontId="11" fillId="0" borderId="4" xfId="84" applyNumberFormat="1" applyFont="1" applyBorder="1" applyAlignment="1">
      <alignment horizontal="center" vertical="center"/>
      <protection/>
    </xf>
    <xf numFmtId="2" fontId="11" fillId="0" borderId="15" xfId="84" applyNumberFormat="1" applyFont="1" applyBorder="1" applyAlignment="1">
      <alignment horizontal="center" vertical="center"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200" fontId="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  <xf numFmtId="14" fontId="26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84" fontId="22" fillId="0" borderId="0" xfId="0" applyNumberFormat="1" applyFont="1" applyFill="1" applyAlignment="1">
      <alignment/>
    </xf>
    <xf numFmtId="200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47" fontId="31" fillId="3" borderId="0" xfId="0" applyNumberFormat="1" applyFont="1" applyFill="1" applyAlignment="1">
      <alignment horizontal="center"/>
    </xf>
    <xf numFmtId="47" fontId="22" fillId="0" borderId="0" xfId="0" applyNumberFormat="1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201" fontId="20" fillId="0" borderId="0" xfId="0" applyNumberFormat="1" applyFont="1" applyBorder="1" applyAlignment="1">
      <alignment horizontal="left"/>
    </xf>
    <xf numFmtId="2" fontId="22" fillId="0" borderId="0" xfId="0" applyNumberFormat="1" applyFont="1" applyFill="1" applyAlignment="1">
      <alignment horizontal="center"/>
    </xf>
    <xf numFmtId="199" fontId="22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184" fontId="32" fillId="0" borderId="0" xfId="0" applyNumberFormat="1" applyFont="1" applyFill="1" applyAlignment="1">
      <alignment horizontal="center"/>
    </xf>
    <xf numFmtId="47" fontId="32" fillId="0" borderId="0" xfId="0" applyNumberFormat="1" applyFont="1" applyFill="1" applyAlignment="1">
      <alignment horizontal="center"/>
    </xf>
    <xf numFmtId="0" fontId="22" fillId="0" borderId="0" xfId="84" applyFont="1" applyFill="1" applyBorder="1" applyAlignment="1">
      <alignment horizontal="center"/>
      <protection/>
    </xf>
    <xf numFmtId="1" fontId="24" fillId="0" borderId="0" xfId="0" applyNumberFormat="1" applyFont="1" applyFill="1" applyAlignment="1">
      <alignment horizontal="center"/>
    </xf>
    <xf numFmtId="1" fontId="30" fillId="0" borderId="0" xfId="0" applyNumberFormat="1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0" fontId="32" fillId="0" borderId="0" xfId="0" applyFont="1" applyFill="1" applyAlignment="1">
      <alignment horizontal="left"/>
    </xf>
    <xf numFmtId="201" fontId="20" fillId="0" borderId="0" xfId="0" applyNumberFormat="1" applyFont="1" applyBorder="1" applyAlignment="1">
      <alignment horizontal="center"/>
    </xf>
    <xf numFmtId="0" fontId="22" fillId="0" borderId="0" xfId="84" applyFont="1" applyFill="1" applyBorder="1">
      <alignment/>
      <protection/>
    </xf>
    <xf numFmtId="2" fontId="20" fillId="0" borderId="14" xfId="85" applyNumberFormat="1" applyFont="1" applyFill="1" applyBorder="1" applyAlignment="1">
      <alignment/>
      <protection/>
    </xf>
    <xf numFmtId="0" fontId="11" fillId="0" borderId="14" xfId="84" applyFont="1" applyBorder="1" applyAlignment="1">
      <alignment horizontal="center" vertical="center" wrapText="1"/>
      <protection/>
    </xf>
    <xf numFmtId="2" fontId="20" fillId="0" borderId="17" xfId="85" applyNumberFormat="1" applyFont="1" applyFill="1" applyBorder="1" applyAlignment="1">
      <alignment horizontal="center"/>
      <protection/>
    </xf>
    <xf numFmtId="2" fontId="20" fillId="0" borderId="14" xfId="85" applyNumberFormat="1" applyFont="1" applyFill="1" applyBorder="1" applyAlignment="1">
      <alignment horizontal="center"/>
      <protection/>
    </xf>
    <xf numFmtId="0" fontId="23" fillId="0" borderId="0" xfId="0" applyFont="1" applyFill="1" applyAlignment="1">
      <alignment horizontal="center"/>
    </xf>
    <xf numFmtId="49" fontId="13" fillId="0" borderId="0" xfId="84" applyNumberFormat="1" applyFont="1" applyBorder="1" applyAlignment="1">
      <alignment horizontal="center"/>
      <protection/>
    </xf>
    <xf numFmtId="0" fontId="16" fillId="0" borderId="0" xfId="84" applyFont="1" applyAlignment="1">
      <alignment horizontal="center"/>
      <protection/>
    </xf>
    <xf numFmtId="2" fontId="11" fillId="0" borderId="8" xfId="84" applyNumberFormat="1" applyFont="1" applyBorder="1" applyAlignment="1">
      <alignment horizontal="center" vertical="center" wrapText="1"/>
      <protection/>
    </xf>
    <xf numFmtId="0" fontId="9" fillId="0" borderId="0" xfId="84" applyFont="1" applyBorder="1" applyAlignment="1">
      <alignment horizontal="left"/>
      <protection/>
    </xf>
    <xf numFmtId="2" fontId="11" fillId="0" borderId="8" xfId="84" applyNumberFormat="1" applyFont="1" applyBorder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Starts" xfId="85"/>
    <cellStyle name="Note" xfId="86"/>
    <cellStyle name="Output" xfId="87"/>
    <cellStyle name="Parastais 2" xfId="88"/>
    <cellStyle name="Percent" xfId="89"/>
    <cellStyle name="Percent [0]" xfId="90"/>
    <cellStyle name="Percent [00]" xfId="91"/>
    <cellStyle name="Percent [2]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Text Indent A" xfId="98"/>
    <cellStyle name="Text Indent B" xfId="99"/>
    <cellStyle name="Text Indent C" xfId="100"/>
    <cellStyle name="Title" xfId="101"/>
    <cellStyle name="Total" xfId="102"/>
    <cellStyle name="Walutowy [0]_PLDT" xfId="103"/>
    <cellStyle name="Walutowy_PLDT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Layout" workbookViewId="0" topLeftCell="A1">
      <selection activeCell="A8" sqref="A8:J8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2.140625" style="5" customWidth="1"/>
    <col min="4" max="4" width="10.140625" style="12" bestFit="1" customWidth="1"/>
    <col min="5" max="5" width="16.57421875" style="5" customWidth="1"/>
    <col min="6" max="6" width="8.7109375" style="7" customWidth="1"/>
    <col min="7" max="7" width="7.421875" style="6" customWidth="1"/>
    <col min="8" max="9" width="8.7109375" style="6" customWidth="1"/>
    <col min="10" max="16384" width="9.140625" style="1" customWidth="1"/>
  </cols>
  <sheetData>
    <row r="1" spans="1:10" ht="22.5">
      <c r="A1" s="166" t="s">
        <v>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39"/>
      <c r="C4" s="39" t="s">
        <v>4</v>
      </c>
      <c r="D4" s="6"/>
      <c r="E4" s="8"/>
      <c r="G4" s="40"/>
      <c r="H4" s="41"/>
      <c r="I4" s="41"/>
    </row>
    <row r="5" spans="2:9" ht="18.75">
      <c r="B5" s="39"/>
      <c r="C5" s="39" t="s">
        <v>20</v>
      </c>
      <c r="D5" s="6"/>
      <c r="E5" s="8"/>
      <c r="G5" s="40"/>
      <c r="H5" s="41"/>
      <c r="I5" s="41"/>
    </row>
    <row r="6" spans="4:5" ht="18.75">
      <c r="D6" s="6"/>
      <c r="E6" s="8"/>
    </row>
    <row r="7" spans="1:10" s="9" customFormat="1" ht="18.75" customHeight="1">
      <c r="A7" s="167" t="s">
        <v>2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s="9" customFormat="1" ht="18.75" customHeight="1">
      <c r="A8" s="167" t="s">
        <v>16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s="9" customFormat="1" ht="29.25" customHeight="1">
      <c r="A10" s="33"/>
      <c r="B10" s="34" t="s">
        <v>5</v>
      </c>
      <c r="C10" s="34" t="s">
        <v>6</v>
      </c>
      <c r="D10" s="34" t="s">
        <v>7</v>
      </c>
      <c r="E10" s="35" t="s">
        <v>8</v>
      </c>
      <c r="F10" s="34"/>
      <c r="G10" s="34"/>
      <c r="H10" s="34"/>
      <c r="I10" s="34" t="s">
        <v>9</v>
      </c>
      <c r="J10" s="34" t="s">
        <v>10</v>
      </c>
    </row>
    <row r="11" spans="1:10" ht="15" customHeight="1">
      <c r="A11" s="36"/>
      <c r="B11" s="71"/>
      <c r="C11" s="58" t="s">
        <v>17</v>
      </c>
      <c r="D11" s="73"/>
      <c r="E11" s="88"/>
      <c r="F11" s="37"/>
      <c r="G11" s="38"/>
      <c r="H11" s="38"/>
      <c r="I11" s="42"/>
      <c r="J11" s="43">
        <f aca="true" t="shared" si="0" ref="J11:J40">IF(ISBLANK(I11),"",TRUNC(58.015*(11.5-I11)^1.81))</f>
      </c>
    </row>
    <row r="12" spans="1:10" ht="15" customHeight="1">
      <c r="A12" s="99">
        <v>1</v>
      </c>
      <c r="B12" s="100">
        <v>173</v>
      </c>
      <c r="C12" s="101" t="s">
        <v>22</v>
      </c>
      <c r="D12" s="102" t="s">
        <v>23</v>
      </c>
      <c r="E12" s="103" t="s">
        <v>24</v>
      </c>
      <c r="F12" s="37"/>
      <c r="G12" s="38"/>
      <c r="H12" s="38"/>
      <c r="I12" s="42">
        <v>7.37</v>
      </c>
      <c r="J12" s="43">
        <f t="shared" si="0"/>
        <v>755</v>
      </c>
    </row>
    <row r="13" spans="1:10" ht="15" customHeight="1">
      <c r="A13" s="99">
        <v>2</v>
      </c>
      <c r="B13" s="100">
        <v>157</v>
      </c>
      <c r="C13" s="101" t="s">
        <v>27</v>
      </c>
      <c r="D13" s="102" t="s">
        <v>28</v>
      </c>
      <c r="E13" s="103" t="s">
        <v>29</v>
      </c>
      <c r="F13" s="37"/>
      <c r="G13" s="38"/>
      <c r="H13" s="38"/>
      <c r="I13" s="42">
        <v>7.82</v>
      </c>
      <c r="J13" s="43">
        <f t="shared" si="0"/>
        <v>613</v>
      </c>
    </row>
    <row r="14" spans="1:10" ht="15" customHeight="1">
      <c r="A14" s="99">
        <v>3</v>
      </c>
      <c r="B14" s="100">
        <v>127</v>
      </c>
      <c r="C14" s="101" t="s">
        <v>35</v>
      </c>
      <c r="D14" s="102" t="s">
        <v>36</v>
      </c>
      <c r="E14" s="103" t="s">
        <v>37</v>
      </c>
      <c r="F14" s="37"/>
      <c r="G14" s="38"/>
      <c r="H14" s="38"/>
      <c r="I14" s="42">
        <v>7.66</v>
      </c>
      <c r="J14" s="43">
        <f t="shared" si="0"/>
        <v>662</v>
      </c>
    </row>
    <row r="15" spans="1:10" ht="15" customHeight="1">
      <c r="A15" s="99">
        <v>4</v>
      </c>
      <c r="B15" s="100">
        <v>108</v>
      </c>
      <c r="C15" s="101" t="s">
        <v>42</v>
      </c>
      <c r="D15" s="102" t="s">
        <v>43</v>
      </c>
      <c r="E15" s="103" t="s">
        <v>44</v>
      </c>
      <c r="F15" s="37"/>
      <c r="G15" s="38"/>
      <c r="H15" s="38"/>
      <c r="I15" s="42">
        <v>7.57</v>
      </c>
      <c r="J15" s="43">
        <f t="shared" si="0"/>
        <v>690</v>
      </c>
    </row>
    <row r="16" spans="1:10" ht="15" customHeight="1">
      <c r="A16" s="36"/>
      <c r="B16" s="71"/>
      <c r="C16" s="58" t="s">
        <v>18</v>
      </c>
      <c r="D16" s="73"/>
      <c r="E16" s="88"/>
      <c r="F16" s="37"/>
      <c r="G16" s="38"/>
      <c r="H16" s="38"/>
      <c r="I16" s="42"/>
      <c r="J16" s="43">
        <f t="shared" si="0"/>
      </c>
    </row>
    <row r="17" spans="1:10" ht="15" customHeight="1">
      <c r="A17" s="99">
        <v>1</v>
      </c>
      <c r="B17" s="100">
        <v>100</v>
      </c>
      <c r="C17" s="101" t="s">
        <v>45</v>
      </c>
      <c r="D17" s="102" t="s">
        <v>46</v>
      </c>
      <c r="E17" s="103" t="s">
        <v>47</v>
      </c>
      <c r="F17" s="37"/>
      <c r="G17" s="38"/>
      <c r="H17" s="38"/>
      <c r="I17" s="42">
        <v>7.74</v>
      </c>
      <c r="J17" s="43">
        <f t="shared" si="0"/>
        <v>637</v>
      </c>
    </row>
    <row r="18" spans="1:10" ht="15" customHeight="1">
      <c r="A18" s="99">
        <v>2</v>
      </c>
      <c r="B18" s="100">
        <v>172</v>
      </c>
      <c r="C18" s="101" t="s">
        <v>25</v>
      </c>
      <c r="D18" s="102" t="s">
        <v>26</v>
      </c>
      <c r="E18" s="103" t="s">
        <v>24</v>
      </c>
      <c r="F18" s="37"/>
      <c r="G18" s="38"/>
      <c r="H18" s="38"/>
      <c r="I18" s="42">
        <v>7.76</v>
      </c>
      <c r="J18" s="43">
        <f t="shared" si="0"/>
        <v>631</v>
      </c>
    </row>
    <row r="19" spans="1:10" ht="15" customHeight="1">
      <c r="A19" s="99">
        <v>3</v>
      </c>
      <c r="B19" s="100">
        <v>156</v>
      </c>
      <c r="C19" s="101" t="s">
        <v>30</v>
      </c>
      <c r="D19" s="102" t="s">
        <v>31</v>
      </c>
      <c r="E19" s="103" t="s">
        <v>29</v>
      </c>
      <c r="F19" s="37"/>
      <c r="G19" s="38"/>
      <c r="H19" s="38"/>
      <c r="I19" s="42">
        <v>7.37</v>
      </c>
      <c r="J19" s="43">
        <f t="shared" si="0"/>
        <v>755</v>
      </c>
    </row>
    <row r="20" spans="1:10" ht="15" customHeight="1">
      <c r="A20" s="99">
        <v>4</v>
      </c>
      <c r="B20" s="100">
        <v>126</v>
      </c>
      <c r="C20" s="101" t="s">
        <v>38</v>
      </c>
      <c r="D20" s="102" t="s">
        <v>39</v>
      </c>
      <c r="E20" s="103" t="s">
        <v>37</v>
      </c>
      <c r="F20" s="37"/>
      <c r="G20" s="38"/>
      <c r="H20" s="38"/>
      <c r="I20" s="42">
        <v>7.45</v>
      </c>
      <c r="J20" s="43">
        <f t="shared" si="0"/>
        <v>729</v>
      </c>
    </row>
    <row r="21" spans="1:10" ht="15" customHeight="1">
      <c r="A21" s="36"/>
      <c r="B21" s="71"/>
      <c r="C21" s="58" t="s">
        <v>19</v>
      </c>
      <c r="D21" s="73"/>
      <c r="E21" s="88"/>
      <c r="F21" s="37"/>
      <c r="G21" s="38"/>
      <c r="H21" s="38"/>
      <c r="I21" s="42"/>
      <c r="J21" s="43">
        <f t="shared" si="0"/>
      </c>
    </row>
    <row r="22" spans="1:10" ht="15" customHeight="1">
      <c r="A22" s="99">
        <v>1</v>
      </c>
      <c r="B22" s="71"/>
      <c r="C22" s="72"/>
      <c r="D22" s="102"/>
      <c r="E22" s="103"/>
      <c r="F22" s="37"/>
      <c r="G22" s="38"/>
      <c r="H22" s="38"/>
      <c r="I22" s="42"/>
      <c r="J22" s="43">
        <f t="shared" si="0"/>
      </c>
    </row>
    <row r="23" spans="1:10" ht="15" customHeight="1">
      <c r="A23" s="99">
        <v>2</v>
      </c>
      <c r="B23" s="100">
        <v>125</v>
      </c>
      <c r="C23" s="101" t="s">
        <v>40</v>
      </c>
      <c r="D23" s="102" t="s">
        <v>41</v>
      </c>
      <c r="E23" s="103" t="s">
        <v>37</v>
      </c>
      <c r="F23" s="37"/>
      <c r="G23" s="38"/>
      <c r="H23" s="38"/>
      <c r="I23" s="42">
        <v>7.48</v>
      </c>
      <c r="J23" s="43">
        <f t="shared" si="0"/>
        <v>719</v>
      </c>
    </row>
    <row r="24" spans="1:10" ht="15" customHeight="1">
      <c r="A24" s="99">
        <v>3</v>
      </c>
      <c r="B24" s="100">
        <v>155</v>
      </c>
      <c r="C24" s="101" t="s">
        <v>32</v>
      </c>
      <c r="D24" s="102" t="s">
        <v>33</v>
      </c>
      <c r="E24" s="103" t="s">
        <v>29</v>
      </c>
      <c r="F24" s="37"/>
      <c r="G24" s="38"/>
      <c r="H24" s="38"/>
      <c r="I24" s="42">
        <v>7.52</v>
      </c>
      <c r="J24" s="43">
        <f t="shared" si="0"/>
        <v>706</v>
      </c>
    </row>
    <row r="25" spans="1:10" ht="15" customHeight="1">
      <c r="A25" s="99">
        <v>4</v>
      </c>
      <c r="B25" s="100">
        <v>99</v>
      </c>
      <c r="C25" s="101" t="s">
        <v>48</v>
      </c>
      <c r="D25" s="102" t="s">
        <v>49</v>
      </c>
      <c r="E25" s="103" t="s">
        <v>50</v>
      </c>
      <c r="F25" s="37"/>
      <c r="G25" s="38"/>
      <c r="H25" s="38"/>
      <c r="I25" s="42">
        <v>7.5</v>
      </c>
      <c r="J25" s="43">
        <f t="shared" si="0"/>
        <v>713</v>
      </c>
    </row>
    <row r="26" spans="1:10" ht="15" customHeight="1">
      <c r="A26" s="99"/>
      <c r="B26" s="71"/>
      <c r="C26" s="58" t="s">
        <v>53</v>
      </c>
      <c r="D26" s="73"/>
      <c r="E26" s="88"/>
      <c r="F26" s="37"/>
      <c r="G26" s="38"/>
      <c r="H26" s="38"/>
      <c r="I26" s="42"/>
      <c r="J26" s="43">
        <f t="shared" si="0"/>
      </c>
    </row>
    <row r="27" spans="1:10" ht="15" customHeight="1">
      <c r="A27" s="36">
        <v>1</v>
      </c>
      <c r="B27" s="71"/>
      <c r="C27" s="72"/>
      <c r="D27" s="73"/>
      <c r="E27" s="88"/>
      <c r="F27" s="37"/>
      <c r="G27" s="38"/>
      <c r="H27" s="38"/>
      <c r="I27" s="42"/>
      <c r="J27" s="43">
        <f t="shared" si="0"/>
      </c>
    </row>
    <row r="28" spans="1:10" ht="15" customHeight="1">
      <c r="A28" s="36">
        <v>2</v>
      </c>
      <c r="B28" s="100">
        <v>98</v>
      </c>
      <c r="C28" s="101" t="s">
        <v>51</v>
      </c>
      <c r="D28" s="102">
        <v>230199</v>
      </c>
      <c r="E28" s="103" t="s">
        <v>52</v>
      </c>
      <c r="F28" s="37"/>
      <c r="G28" s="38"/>
      <c r="H28" s="38"/>
      <c r="I28" s="42">
        <v>7.21</v>
      </c>
      <c r="J28" s="43">
        <f t="shared" si="0"/>
        <v>809</v>
      </c>
    </row>
    <row r="29" spans="1:10" ht="15" customHeight="1">
      <c r="A29" s="36">
        <v>3</v>
      </c>
      <c r="B29" s="100">
        <v>154</v>
      </c>
      <c r="C29" s="101" t="s">
        <v>34</v>
      </c>
      <c r="D29" s="102">
        <v>260698</v>
      </c>
      <c r="E29" s="103" t="s">
        <v>29</v>
      </c>
      <c r="F29" s="37"/>
      <c r="G29" s="38"/>
      <c r="H29" s="38"/>
      <c r="I29" s="42">
        <v>7.21</v>
      </c>
      <c r="J29" s="43">
        <f t="shared" si="0"/>
        <v>809</v>
      </c>
    </row>
    <row r="30" spans="1:10" ht="15" customHeight="1">
      <c r="A30" s="36">
        <v>4</v>
      </c>
      <c r="B30" s="71"/>
      <c r="C30" s="72"/>
      <c r="D30" s="73"/>
      <c r="E30" s="88"/>
      <c r="F30" s="37"/>
      <c r="G30" s="38"/>
      <c r="H30" s="38"/>
      <c r="I30" s="42"/>
      <c r="J30" s="43">
        <f t="shared" si="0"/>
      </c>
    </row>
    <row r="31" spans="1:10" ht="15" customHeight="1">
      <c r="A31" s="36"/>
      <c r="B31" s="71"/>
      <c r="C31" s="72"/>
      <c r="D31" s="73"/>
      <c r="E31" s="88"/>
      <c r="F31" s="37"/>
      <c r="G31" s="38"/>
      <c r="H31" s="38"/>
      <c r="I31" s="42"/>
      <c r="J31" s="43">
        <f t="shared" si="0"/>
      </c>
    </row>
    <row r="32" spans="1:10" ht="15" customHeight="1">
      <c r="A32" s="36"/>
      <c r="B32" s="71"/>
      <c r="C32" s="72"/>
      <c r="D32" s="73"/>
      <c r="E32" s="88"/>
      <c r="F32" s="37"/>
      <c r="G32" s="38"/>
      <c r="H32" s="38"/>
      <c r="I32" s="42"/>
      <c r="J32" s="43">
        <f t="shared" si="0"/>
      </c>
    </row>
    <row r="33" spans="1:10" ht="15" customHeight="1">
      <c r="A33" s="36"/>
      <c r="B33" s="71"/>
      <c r="C33" s="72"/>
      <c r="D33" s="73"/>
      <c r="E33" s="88"/>
      <c r="F33" s="37"/>
      <c r="G33" s="38"/>
      <c r="H33" s="38"/>
      <c r="I33" s="42"/>
      <c r="J33" s="43">
        <f t="shared" si="0"/>
      </c>
    </row>
    <row r="34" spans="1:10" ht="15" customHeight="1">
      <c r="A34" s="36"/>
      <c r="B34" s="71"/>
      <c r="C34" s="72"/>
      <c r="D34" s="73"/>
      <c r="E34" s="88"/>
      <c r="F34" s="37"/>
      <c r="G34" s="38"/>
      <c r="H34" s="38"/>
      <c r="I34" s="42"/>
      <c r="J34" s="43">
        <f t="shared" si="0"/>
      </c>
    </row>
    <row r="35" spans="1:10" ht="15" customHeight="1">
      <c r="A35" s="36"/>
      <c r="B35" s="71"/>
      <c r="C35" s="72"/>
      <c r="D35" s="73"/>
      <c r="E35" s="88"/>
      <c r="F35" s="37"/>
      <c r="G35" s="38"/>
      <c r="H35" s="38"/>
      <c r="I35" s="42"/>
      <c r="J35" s="43">
        <f t="shared" si="0"/>
      </c>
    </row>
    <row r="36" spans="1:10" ht="15" customHeight="1">
      <c r="A36" s="36"/>
      <c r="B36" s="71"/>
      <c r="C36" s="72"/>
      <c r="D36" s="73"/>
      <c r="E36" s="88"/>
      <c r="F36" s="37"/>
      <c r="G36" s="38"/>
      <c r="H36" s="38"/>
      <c r="I36" s="42"/>
      <c r="J36" s="43">
        <f t="shared" si="0"/>
      </c>
    </row>
    <row r="37" spans="1:10" ht="15" customHeight="1">
      <c r="A37" s="36"/>
      <c r="B37" s="71"/>
      <c r="C37" s="72"/>
      <c r="D37" s="73"/>
      <c r="E37" s="88"/>
      <c r="F37" s="37"/>
      <c r="G37" s="38"/>
      <c r="H37" s="38"/>
      <c r="I37" s="42"/>
      <c r="J37" s="43">
        <f t="shared" si="0"/>
      </c>
    </row>
    <row r="38" spans="1:10" ht="15" customHeight="1">
      <c r="A38" s="36"/>
      <c r="B38" s="71"/>
      <c r="C38" s="72"/>
      <c r="D38" s="73"/>
      <c r="E38" s="88"/>
      <c r="F38" s="37"/>
      <c r="G38" s="38"/>
      <c r="H38" s="38"/>
      <c r="I38" s="42"/>
      <c r="J38" s="43">
        <f t="shared" si="0"/>
      </c>
    </row>
    <row r="39" spans="1:10" ht="15" customHeight="1">
      <c r="A39" s="36"/>
      <c r="B39" s="71"/>
      <c r="C39" s="72"/>
      <c r="D39" s="73"/>
      <c r="E39" s="88"/>
      <c r="F39" s="37"/>
      <c r="G39" s="38"/>
      <c r="H39" s="38"/>
      <c r="I39" s="42"/>
      <c r="J39" s="43">
        <f t="shared" si="0"/>
      </c>
    </row>
    <row r="40" spans="1:10" ht="15" customHeight="1">
      <c r="A40" s="36"/>
      <c r="B40" s="71"/>
      <c r="C40" s="72"/>
      <c r="D40" s="73"/>
      <c r="E40" s="88"/>
      <c r="F40" s="37"/>
      <c r="G40" s="38"/>
      <c r="H40" s="38"/>
      <c r="I40" s="42"/>
      <c r="J40" s="43">
        <f t="shared" si="0"/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4"/>
  <sheetViews>
    <sheetView view="pageLayout" workbookViewId="0" topLeftCell="A10">
      <selection activeCell="B19" sqref="B19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57421875" style="6" bestFit="1" customWidth="1"/>
    <col min="4" max="4" width="10.140625" style="12" bestFit="1" customWidth="1"/>
    <col min="5" max="5" width="24.00390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4" customWidth="1"/>
  </cols>
  <sheetData>
    <row r="3" spans="1:14" ht="22.5">
      <c r="A3" s="166" t="s">
        <v>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s="15" customFormat="1" ht="20.25">
      <c r="A4" s="50"/>
      <c r="B4" s="51"/>
      <c r="C4" s="50"/>
      <c r="D4" s="50"/>
      <c r="E4" s="52"/>
      <c r="F4" s="53"/>
      <c r="G4" s="53"/>
      <c r="H4" s="53"/>
      <c r="I4" s="50"/>
      <c r="J4" s="50"/>
      <c r="K4" s="50"/>
      <c r="L4" s="50"/>
      <c r="M4" s="50"/>
      <c r="N4" s="50"/>
    </row>
    <row r="5" spans="1:14" s="15" customFormat="1" ht="20.25">
      <c r="A5" s="50"/>
      <c r="B5" s="39" t="s">
        <v>4</v>
      </c>
      <c r="C5" s="41"/>
      <c r="D5" s="50"/>
      <c r="E5" s="52"/>
      <c r="F5" s="53"/>
      <c r="G5" s="53"/>
      <c r="H5" s="53"/>
      <c r="I5" s="50"/>
      <c r="J5" s="50"/>
      <c r="K5" s="50"/>
      <c r="L5" s="40"/>
      <c r="M5" s="41"/>
      <c r="N5" s="41"/>
    </row>
    <row r="6" spans="1:14" s="15" customFormat="1" ht="20.25">
      <c r="A6" s="50"/>
      <c r="B6" s="39" t="s">
        <v>20</v>
      </c>
      <c r="C6" s="54"/>
      <c r="D6" s="50"/>
      <c r="E6" s="52"/>
      <c r="F6" s="53"/>
      <c r="G6" s="53"/>
      <c r="H6" s="53"/>
      <c r="I6" s="50"/>
      <c r="J6" s="50"/>
      <c r="K6" s="50"/>
      <c r="L6" s="40"/>
      <c r="M6" s="41"/>
      <c r="N6" s="41"/>
    </row>
    <row r="7" spans="1:14" s="15" customFormat="1" ht="21">
      <c r="A7" s="168" t="s">
        <v>11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s="15" customFormat="1" ht="20.25">
      <c r="A8" s="167" t="s">
        <v>16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2:12" ht="15.75">
      <c r="B9" s="6"/>
      <c r="C9" s="16"/>
      <c r="D9" s="6"/>
      <c r="E9" s="6"/>
      <c r="I9" s="7"/>
      <c r="K9" s="1"/>
      <c r="L9" s="11"/>
    </row>
    <row r="10" spans="1:14" s="17" customFormat="1" ht="30" customHeight="1">
      <c r="A10" s="91"/>
      <c r="B10" s="92" t="s">
        <v>5</v>
      </c>
      <c r="C10" s="92" t="s">
        <v>6</v>
      </c>
      <c r="D10" s="92" t="s">
        <v>7</v>
      </c>
      <c r="E10" s="93" t="s">
        <v>8</v>
      </c>
      <c r="F10" s="92">
        <v>1</v>
      </c>
      <c r="G10" s="92">
        <v>2</v>
      </c>
      <c r="H10" s="92" t="s">
        <v>1</v>
      </c>
      <c r="I10" s="92"/>
      <c r="J10" s="92"/>
      <c r="K10" s="92"/>
      <c r="L10" s="92"/>
      <c r="M10" s="92" t="s">
        <v>9</v>
      </c>
      <c r="N10" s="92" t="s">
        <v>10</v>
      </c>
    </row>
    <row r="11" spans="1:14" s="32" customFormat="1" ht="15" customHeight="1">
      <c r="A11" s="99">
        <v>1</v>
      </c>
      <c r="B11" s="100">
        <v>173</v>
      </c>
      <c r="C11" s="101" t="s">
        <v>22</v>
      </c>
      <c r="D11" s="102" t="s">
        <v>23</v>
      </c>
      <c r="E11" s="103" t="s">
        <v>24</v>
      </c>
      <c r="F11" s="60">
        <v>6.76</v>
      </c>
      <c r="G11" s="48">
        <v>7.15</v>
      </c>
      <c r="H11" s="48">
        <v>6.86</v>
      </c>
      <c r="I11" s="49"/>
      <c r="J11" s="49"/>
      <c r="K11" s="49"/>
      <c r="L11" s="49"/>
      <c r="M11" s="48">
        <v>7.15</v>
      </c>
      <c r="N11" s="55"/>
    </row>
    <row r="12" spans="1:14" s="32" customFormat="1" ht="15" customHeight="1">
      <c r="A12" s="99">
        <v>2</v>
      </c>
      <c r="B12" s="100">
        <v>157</v>
      </c>
      <c r="C12" s="101" t="s">
        <v>27</v>
      </c>
      <c r="D12" s="102" t="s">
        <v>28</v>
      </c>
      <c r="E12" s="103" t="s">
        <v>29</v>
      </c>
      <c r="F12" s="60">
        <v>5.81</v>
      </c>
      <c r="G12" s="48">
        <v>5.62</v>
      </c>
      <c r="H12" s="48">
        <v>5.73</v>
      </c>
      <c r="I12" s="49"/>
      <c r="J12" s="49"/>
      <c r="K12" s="49"/>
      <c r="L12" s="49"/>
      <c r="M12" s="48">
        <v>5.81</v>
      </c>
      <c r="N12" s="55"/>
    </row>
    <row r="13" spans="1:14" s="32" customFormat="1" ht="15" customHeight="1">
      <c r="A13" s="99">
        <v>3</v>
      </c>
      <c r="B13" s="100">
        <v>127</v>
      </c>
      <c r="C13" s="101" t="s">
        <v>35</v>
      </c>
      <c r="D13" s="102" t="s">
        <v>36</v>
      </c>
      <c r="E13" s="103" t="s">
        <v>37</v>
      </c>
      <c r="F13" s="60">
        <v>6.37</v>
      </c>
      <c r="G13" s="48">
        <v>6.07</v>
      </c>
      <c r="H13" s="48" t="s">
        <v>54</v>
      </c>
      <c r="I13" s="49"/>
      <c r="J13" s="49"/>
      <c r="K13" s="49"/>
      <c r="L13" s="49"/>
      <c r="M13" s="48">
        <v>6.37</v>
      </c>
      <c r="N13" s="55"/>
    </row>
    <row r="14" spans="1:14" s="32" customFormat="1" ht="15" customHeight="1">
      <c r="A14" s="99">
        <v>4</v>
      </c>
      <c r="B14" s="100">
        <v>108</v>
      </c>
      <c r="C14" s="101" t="s">
        <v>42</v>
      </c>
      <c r="D14" s="102" t="s">
        <v>43</v>
      </c>
      <c r="E14" s="103" t="s">
        <v>44</v>
      </c>
      <c r="F14" s="60">
        <v>5.89</v>
      </c>
      <c r="G14" s="48">
        <v>6.24</v>
      </c>
      <c r="H14" s="48">
        <v>6.08</v>
      </c>
      <c r="I14" s="49"/>
      <c r="J14" s="49"/>
      <c r="K14" s="49"/>
      <c r="L14" s="49"/>
      <c r="M14" s="48">
        <v>6.24</v>
      </c>
      <c r="N14" s="55"/>
    </row>
    <row r="15" spans="1:14" s="32" customFormat="1" ht="15" customHeight="1">
      <c r="A15" s="99">
        <v>5</v>
      </c>
      <c r="B15" s="100">
        <v>100</v>
      </c>
      <c r="C15" s="101" t="s">
        <v>45</v>
      </c>
      <c r="D15" s="102" t="s">
        <v>46</v>
      </c>
      <c r="E15" s="103" t="s">
        <v>47</v>
      </c>
      <c r="F15" s="60">
        <v>6.62</v>
      </c>
      <c r="G15" s="48">
        <v>6.65</v>
      </c>
      <c r="H15" s="48">
        <v>6.71</v>
      </c>
      <c r="I15" s="49"/>
      <c r="J15" s="49"/>
      <c r="K15" s="49"/>
      <c r="L15" s="49"/>
      <c r="M15" s="48">
        <v>6.71</v>
      </c>
      <c r="N15" s="55"/>
    </row>
    <row r="16" spans="1:14" s="32" customFormat="1" ht="15" customHeight="1">
      <c r="A16" s="99">
        <v>6</v>
      </c>
      <c r="B16" s="100">
        <v>156</v>
      </c>
      <c r="C16" s="101" t="s">
        <v>30</v>
      </c>
      <c r="D16" s="102" t="s">
        <v>31</v>
      </c>
      <c r="E16" s="103" t="s">
        <v>29</v>
      </c>
      <c r="F16" s="60">
        <v>6.02</v>
      </c>
      <c r="G16" s="48">
        <v>6.57</v>
      </c>
      <c r="H16" s="48">
        <v>6.53</v>
      </c>
      <c r="I16" s="49"/>
      <c r="J16" s="49"/>
      <c r="K16" s="49"/>
      <c r="L16" s="49"/>
      <c r="M16" s="48">
        <v>6.57</v>
      </c>
      <c r="N16" s="55"/>
    </row>
    <row r="17" spans="1:14" s="32" customFormat="1" ht="15" customHeight="1">
      <c r="A17" s="99">
        <v>7</v>
      </c>
      <c r="B17" s="100">
        <v>126</v>
      </c>
      <c r="C17" s="101" t="s">
        <v>38</v>
      </c>
      <c r="D17" s="102" t="s">
        <v>39</v>
      </c>
      <c r="E17" s="103" t="s">
        <v>37</v>
      </c>
      <c r="F17" s="60">
        <v>6.47</v>
      </c>
      <c r="G17" s="48">
        <v>6.53</v>
      </c>
      <c r="H17" s="48">
        <v>6.63</v>
      </c>
      <c r="I17" s="49"/>
      <c r="J17" s="49"/>
      <c r="K17" s="49"/>
      <c r="L17" s="49"/>
      <c r="M17" s="48">
        <v>6.63</v>
      </c>
      <c r="N17" s="55"/>
    </row>
    <row r="18" spans="1:14" s="32" customFormat="1" ht="15" customHeight="1">
      <c r="A18" s="99">
        <v>8</v>
      </c>
      <c r="B18" s="100">
        <v>155</v>
      </c>
      <c r="C18" s="101" t="s">
        <v>32</v>
      </c>
      <c r="D18" s="102" t="s">
        <v>33</v>
      </c>
      <c r="E18" s="103" t="s">
        <v>29</v>
      </c>
      <c r="F18" s="60">
        <v>4.12</v>
      </c>
      <c r="G18" s="48" t="s">
        <v>55</v>
      </c>
      <c r="H18" s="48" t="s">
        <v>55</v>
      </c>
      <c r="I18" s="49"/>
      <c r="J18" s="49"/>
      <c r="K18" s="49"/>
      <c r="L18" s="49"/>
      <c r="M18" s="48">
        <v>4.12</v>
      </c>
      <c r="N18" s="55"/>
    </row>
    <row r="19" spans="1:14" s="32" customFormat="1" ht="15" customHeight="1">
      <c r="A19" s="99">
        <v>9</v>
      </c>
      <c r="B19" s="100">
        <v>154</v>
      </c>
      <c r="C19" s="101" t="s">
        <v>34</v>
      </c>
      <c r="D19" s="102">
        <v>260698</v>
      </c>
      <c r="E19" s="103" t="s">
        <v>29</v>
      </c>
      <c r="F19" s="60">
        <v>4.57</v>
      </c>
      <c r="G19" s="48">
        <v>5.53</v>
      </c>
      <c r="H19" s="48" t="s">
        <v>55</v>
      </c>
      <c r="I19" s="49"/>
      <c r="J19" s="49"/>
      <c r="K19" s="49"/>
      <c r="L19" s="49"/>
      <c r="M19" s="48">
        <v>5.53</v>
      </c>
      <c r="N19" s="55"/>
    </row>
    <row r="20" spans="1:14" s="32" customFormat="1" ht="15" customHeight="1">
      <c r="A20" s="99">
        <v>10</v>
      </c>
      <c r="B20" s="100">
        <v>99</v>
      </c>
      <c r="C20" s="101" t="s">
        <v>48</v>
      </c>
      <c r="D20" s="102" t="s">
        <v>49</v>
      </c>
      <c r="E20" s="103" t="s">
        <v>50</v>
      </c>
      <c r="F20" s="60">
        <v>5.83</v>
      </c>
      <c r="G20" s="48">
        <v>5.94</v>
      </c>
      <c r="H20" s="48">
        <v>6.14</v>
      </c>
      <c r="I20" s="49"/>
      <c r="J20" s="49"/>
      <c r="K20" s="49"/>
      <c r="L20" s="49"/>
      <c r="M20" s="48">
        <v>6.14</v>
      </c>
      <c r="N20" s="55"/>
    </row>
    <row r="21" spans="1:14" s="32" customFormat="1" ht="15" customHeight="1">
      <c r="A21" s="46"/>
      <c r="B21" s="71"/>
      <c r="C21" s="72"/>
      <c r="D21" s="73"/>
      <c r="E21" s="88"/>
      <c r="F21" s="60"/>
      <c r="G21" s="48"/>
      <c r="H21" s="48"/>
      <c r="I21" s="49"/>
      <c r="J21" s="49"/>
      <c r="K21" s="49"/>
      <c r="L21" s="49"/>
      <c r="M21" s="48"/>
      <c r="N21" s="55"/>
    </row>
    <row r="22" spans="1:14" s="32" customFormat="1" ht="15" customHeight="1">
      <c r="A22" s="46"/>
      <c r="B22" s="71"/>
      <c r="C22" s="72"/>
      <c r="D22" s="73"/>
      <c r="E22" s="88"/>
      <c r="F22" s="60"/>
      <c r="G22" s="48"/>
      <c r="H22" s="48"/>
      <c r="I22" s="49"/>
      <c r="J22" s="49"/>
      <c r="K22" s="49"/>
      <c r="L22" s="49"/>
      <c r="M22" s="48"/>
      <c r="N22" s="55"/>
    </row>
    <row r="23" spans="1:14" s="32" customFormat="1" ht="15" customHeight="1">
      <c r="A23" s="46"/>
      <c r="B23" s="71"/>
      <c r="C23" s="72"/>
      <c r="D23" s="73"/>
      <c r="E23" s="88"/>
      <c r="F23" s="60"/>
      <c r="G23" s="48"/>
      <c r="H23" s="48"/>
      <c r="I23" s="49"/>
      <c r="J23" s="49"/>
      <c r="K23" s="49"/>
      <c r="L23" s="49"/>
      <c r="M23" s="48"/>
      <c r="N23" s="55"/>
    </row>
    <row r="24" spans="1:14" s="32" customFormat="1" ht="15" customHeight="1">
      <c r="A24" s="46"/>
      <c r="B24" s="71"/>
      <c r="C24" s="72"/>
      <c r="D24" s="73"/>
      <c r="E24" s="88"/>
      <c r="F24" s="60"/>
      <c r="G24" s="48"/>
      <c r="H24" s="48"/>
      <c r="I24" s="49"/>
      <c r="J24" s="49"/>
      <c r="K24" s="49"/>
      <c r="L24" s="49"/>
      <c r="M24" s="48"/>
      <c r="N24" s="55"/>
    </row>
  </sheetData>
  <sheetProtection/>
  <mergeCells count="3">
    <mergeCell ref="A3:N3"/>
    <mergeCell ref="A7:N7"/>
    <mergeCell ref="A8:N8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5"/>
  <sheetViews>
    <sheetView view="pageLayout" workbookViewId="0" topLeftCell="A4">
      <selection activeCell="B11" sqref="B11"/>
    </sheetView>
  </sheetViews>
  <sheetFormatPr defaultColWidth="9.140625" defaultRowHeight="12.75"/>
  <cols>
    <col min="1" max="1" width="4.8515625" style="6" customWidth="1"/>
    <col min="2" max="2" width="5.8515625" style="1" customWidth="1"/>
    <col min="3" max="3" width="20.57421875" style="6" bestFit="1" customWidth="1"/>
    <col min="4" max="4" width="10.140625" style="12" bestFit="1" customWidth="1"/>
    <col min="5" max="5" width="24.00390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4" customWidth="1"/>
  </cols>
  <sheetData>
    <row r="3" spans="1:14" ht="22.5">
      <c r="A3" s="166" t="s">
        <v>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s="15" customFormat="1" ht="20.25">
      <c r="A4" s="50"/>
      <c r="B4" s="51"/>
      <c r="C4" s="50"/>
      <c r="D4" s="50"/>
      <c r="E4" s="52"/>
      <c r="F4" s="53"/>
      <c r="G4" s="53"/>
      <c r="H4" s="53"/>
      <c r="I4" s="50"/>
      <c r="J4" s="50"/>
      <c r="K4" s="50"/>
      <c r="L4" s="50"/>
      <c r="M4" s="50"/>
      <c r="N4" s="50"/>
    </row>
    <row r="5" spans="1:14" s="15" customFormat="1" ht="20.25">
      <c r="A5" s="50"/>
      <c r="B5" s="39" t="s">
        <v>4</v>
      </c>
      <c r="C5" s="41"/>
      <c r="D5" s="50"/>
      <c r="E5" s="52"/>
      <c r="F5" s="53"/>
      <c r="G5" s="53"/>
      <c r="H5" s="53"/>
      <c r="I5" s="50"/>
      <c r="J5" s="50"/>
      <c r="K5" s="50"/>
      <c r="L5" s="40"/>
      <c r="M5" s="41"/>
      <c r="N5" s="41"/>
    </row>
    <row r="6" spans="1:14" s="15" customFormat="1" ht="20.25">
      <c r="A6" s="50"/>
      <c r="B6" s="39" t="s">
        <v>20</v>
      </c>
      <c r="C6" s="54"/>
      <c r="D6" s="50"/>
      <c r="E6" s="52"/>
      <c r="F6" s="53"/>
      <c r="G6" s="53"/>
      <c r="H6" s="53"/>
      <c r="I6" s="50"/>
      <c r="J6" s="50"/>
      <c r="K6" s="50"/>
      <c r="L6" s="40"/>
      <c r="M6" s="41"/>
      <c r="N6" s="41"/>
    </row>
    <row r="7" spans="1:14" s="15" customFormat="1" ht="21">
      <c r="A7" s="168" t="s">
        <v>12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s="15" customFormat="1" ht="20.25">
      <c r="A8" s="167" t="s">
        <v>16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2:12" ht="15.75">
      <c r="B9" s="6"/>
      <c r="C9" s="16"/>
      <c r="D9" s="6"/>
      <c r="E9" s="6"/>
      <c r="I9" s="7"/>
      <c r="K9" s="1"/>
      <c r="L9" s="11"/>
    </row>
    <row r="10" spans="1:14" s="17" customFormat="1" ht="30" customHeight="1">
      <c r="A10" s="91"/>
      <c r="B10" s="92" t="s">
        <v>5</v>
      </c>
      <c r="C10" s="92" t="s">
        <v>6</v>
      </c>
      <c r="D10" s="92" t="s">
        <v>7</v>
      </c>
      <c r="E10" s="93" t="s">
        <v>8</v>
      </c>
      <c r="F10" s="92">
        <v>1</v>
      </c>
      <c r="G10" s="92">
        <v>2</v>
      </c>
      <c r="H10" s="92" t="s">
        <v>1</v>
      </c>
      <c r="I10" s="92"/>
      <c r="J10" s="92"/>
      <c r="K10" s="92"/>
      <c r="L10" s="92"/>
      <c r="M10" s="92" t="s">
        <v>9</v>
      </c>
      <c r="N10" s="92" t="s">
        <v>10</v>
      </c>
    </row>
    <row r="11" spans="1:14" s="32" customFormat="1" ht="15" customHeight="1">
      <c r="A11" s="99">
        <v>1</v>
      </c>
      <c r="B11" s="100">
        <v>154</v>
      </c>
      <c r="C11" s="101" t="s">
        <v>34</v>
      </c>
      <c r="D11" s="102">
        <v>260698</v>
      </c>
      <c r="E11" s="103" t="s">
        <v>29</v>
      </c>
      <c r="F11" s="47">
        <v>9.42</v>
      </c>
      <c r="G11" s="48">
        <v>9.77</v>
      </c>
      <c r="H11" s="48">
        <v>10.02</v>
      </c>
      <c r="I11" s="49"/>
      <c r="J11" s="49"/>
      <c r="K11" s="49"/>
      <c r="L11" s="49"/>
      <c r="M11" s="89">
        <v>10.02</v>
      </c>
      <c r="N11" s="55">
        <f aca="true" t="shared" si="0" ref="N11:N19">IF(ISBLANK(M11),"",TRUNC(51.39*(M11-1.5)^1.05))</f>
        <v>487</v>
      </c>
    </row>
    <row r="12" spans="1:14" s="32" customFormat="1" ht="15" customHeight="1">
      <c r="A12" s="99">
        <v>2</v>
      </c>
      <c r="B12" s="100">
        <v>173</v>
      </c>
      <c r="C12" s="101" t="s">
        <v>22</v>
      </c>
      <c r="D12" s="102" t="s">
        <v>23</v>
      </c>
      <c r="E12" s="103" t="s">
        <v>24</v>
      </c>
      <c r="F12" s="47">
        <v>12.65</v>
      </c>
      <c r="G12" s="48">
        <v>12.41</v>
      </c>
      <c r="H12" s="48">
        <v>13.07</v>
      </c>
      <c r="I12" s="49"/>
      <c r="J12" s="49"/>
      <c r="K12" s="49"/>
      <c r="L12" s="49"/>
      <c r="M12" s="48">
        <v>13.07</v>
      </c>
      <c r="N12" s="55">
        <f t="shared" si="0"/>
        <v>672</v>
      </c>
    </row>
    <row r="13" spans="1:14" s="32" customFormat="1" ht="15" customHeight="1">
      <c r="A13" s="99">
        <v>3</v>
      </c>
      <c r="B13" s="100">
        <v>99</v>
      </c>
      <c r="C13" s="101" t="s">
        <v>48</v>
      </c>
      <c r="D13" s="102" t="s">
        <v>49</v>
      </c>
      <c r="E13" s="103" t="s">
        <v>50</v>
      </c>
      <c r="F13" s="47" t="s">
        <v>54</v>
      </c>
      <c r="G13" s="48">
        <v>9.68</v>
      </c>
      <c r="H13" s="48">
        <v>9.45</v>
      </c>
      <c r="I13" s="49"/>
      <c r="J13" s="49"/>
      <c r="K13" s="49"/>
      <c r="L13" s="49"/>
      <c r="M13" s="89">
        <v>9.68</v>
      </c>
      <c r="N13" s="55">
        <f t="shared" si="0"/>
        <v>466</v>
      </c>
    </row>
    <row r="14" spans="1:14" s="32" customFormat="1" ht="15" customHeight="1">
      <c r="A14" s="99">
        <v>4</v>
      </c>
      <c r="B14" s="100">
        <v>108</v>
      </c>
      <c r="C14" s="101" t="s">
        <v>42</v>
      </c>
      <c r="D14" s="102" t="s">
        <v>43</v>
      </c>
      <c r="E14" s="103" t="s">
        <v>44</v>
      </c>
      <c r="F14" s="47">
        <v>9.85</v>
      </c>
      <c r="G14" s="48" t="s">
        <v>54</v>
      </c>
      <c r="H14" s="48">
        <v>10.29</v>
      </c>
      <c r="I14" s="49"/>
      <c r="J14" s="49"/>
      <c r="K14" s="49"/>
      <c r="L14" s="49"/>
      <c r="M14" s="89">
        <v>10.29</v>
      </c>
      <c r="N14" s="55">
        <f t="shared" si="0"/>
        <v>503</v>
      </c>
    </row>
    <row r="15" spans="1:14" s="32" customFormat="1" ht="15" customHeight="1">
      <c r="A15" s="99">
        <v>5</v>
      </c>
      <c r="B15" s="100">
        <v>157</v>
      </c>
      <c r="C15" s="101" t="s">
        <v>27</v>
      </c>
      <c r="D15" s="102" t="s">
        <v>28</v>
      </c>
      <c r="E15" s="103" t="s">
        <v>29</v>
      </c>
      <c r="F15" s="47">
        <v>10.63</v>
      </c>
      <c r="G15" s="48">
        <v>9.93</v>
      </c>
      <c r="H15" s="48">
        <v>10.83</v>
      </c>
      <c r="I15" s="49"/>
      <c r="J15" s="49"/>
      <c r="K15" s="49"/>
      <c r="L15" s="49"/>
      <c r="M15" s="89">
        <v>10.83</v>
      </c>
      <c r="N15" s="55">
        <f t="shared" si="0"/>
        <v>536</v>
      </c>
    </row>
    <row r="16" spans="1:14" s="32" customFormat="1" ht="15" customHeight="1">
      <c r="A16" s="99">
        <v>6</v>
      </c>
      <c r="B16" s="100">
        <v>127</v>
      </c>
      <c r="C16" s="101" t="s">
        <v>35</v>
      </c>
      <c r="D16" s="102" t="s">
        <v>36</v>
      </c>
      <c r="E16" s="103" t="s">
        <v>37</v>
      </c>
      <c r="F16" s="47">
        <v>9.91</v>
      </c>
      <c r="G16" s="48">
        <v>9.77</v>
      </c>
      <c r="H16" s="48">
        <v>10.62</v>
      </c>
      <c r="I16" s="49"/>
      <c r="J16" s="49"/>
      <c r="K16" s="49"/>
      <c r="L16" s="49"/>
      <c r="M16" s="89">
        <v>10.62</v>
      </c>
      <c r="N16" s="55">
        <f t="shared" si="0"/>
        <v>523</v>
      </c>
    </row>
    <row r="17" spans="1:14" s="32" customFormat="1" ht="15" customHeight="1">
      <c r="A17" s="99">
        <v>7</v>
      </c>
      <c r="B17" s="100">
        <v>100</v>
      </c>
      <c r="C17" s="101" t="s">
        <v>45</v>
      </c>
      <c r="D17" s="102" t="s">
        <v>46</v>
      </c>
      <c r="E17" s="103" t="s">
        <v>47</v>
      </c>
      <c r="F17" s="47">
        <v>10.45</v>
      </c>
      <c r="G17" s="48">
        <v>10.48</v>
      </c>
      <c r="H17" s="48">
        <v>12.11</v>
      </c>
      <c r="I17" s="49"/>
      <c r="J17" s="49"/>
      <c r="K17" s="49"/>
      <c r="L17" s="49"/>
      <c r="M17" s="89">
        <v>12.11</v>
      </c>
      <c r="N17" s="55">
        <f t="shared" si="0"/>
        <v>613</v>
      </c>
    </row>
    <row r="18" spans="1:14" s="32" customFormat="1" ht="15" customHeight="1">
      <c r="A18" s="99">
        <v>8</v>
      </c>
      <c r="B18" s="100">
        <v>156</v>
      </c>
      <c r="C18" s="101" t="s">
        <v>30</v>
      </c>
      <c r="D18" s="102" t="s">
        <v>31</v>
      </c>
      <c r="E18" s="103" t="s">
        <v>29</v>
      </c>
      <c r="F18" s="47">
        <v>9.52</v>
      </c>
      <c r="G18" s="48">
        <v>9.12</v>
      </c>
      <c r="H18" s="48">
        <v>9.12</v>
      </c>
      <c r="I18" s="49"/>
      <c r="J18" s="49"/>
      <c r="K18" s="49"/>
      <c r="L18" s="49"/>
      <c r="M18" s="89">
        <v>9.52</v>
      </c>
      <c r="N18" s="55">
        <f t="shared" si="0"/>
        <v>457</v>
      </c>
    </row>
    <row r="19" spans="1:14" s="32" customFormat="1" ht="15" customHeight="1">
      <c r="A19" s="99">
        <v>9</v>
      </c>
      <c r="B19" s="100">
        <v>126</v>
      </c>
      <c r="C19" s="101" t="s">
        <v>38</v>
      </c>
      <c r="D19" s="102" t="s">
        <v>39</v>
      </c>
      <c r="E19" s="103" t="s">
        <v>37</v>
      </c>
      <c r="F19" s="47">
        <v>10.09</v>
      </c>
      <c r="G19" s="48" t="s">
        <v>54</v>
      </c>
      <c r="H19" s="48" t="s">
        <v>54</v>
      </c>
      <c r="I19" s="49"/>
      <c r="J19" s="49"/>
      <c r="K19" s="49"/>
      <c r="L19" s="49"/>
      <c r="M19" s="89">
        <v>10.09</v>
      </c>
      <c r="N19" s="55">
        <f t="shared" si="0"/>
        <v>491</v>
      </c>
    </row>
    <row r="20" spans="1:14" s="32" customFormat="1" ht="15" customHeight="1">
      <c r="A20" s="46"/>
      <c r="B20" s="71"/>
      <c r="C20" s="72"/>
      <c r="D20" s="73"/>
      <c r="E20" s="88"/>
      <c r="F20" s="47"/>
      <c r="G20" s="48"/>
      <c r="H20" s="48"/>
      <c r="I20" s="49"/>
      <c r="J20" s="49"/>
      <c r="K20" s="49"/>
      <c r="L20" s="49"/>
      <c r="M20" s="89"/>
      <c r="N20" s="55">
        <f aca="true" t="shared" si="1" ref="N20:N25">IF(ISBLANK(M20),"",TRUNC(51.39*(M20-1.5)^1.05))</f>
      </c>
    </row>
    <row r="21" spans="1:14" s="32" customFormat="1" ht="15" customHeight="1">
      <c r="A21" s="46"/>
      <c r="B21" s="71"/>
      <c r="C21" s="72"/>
      <c r="D21" s="73"/>
      <c r="E21" s="88"/>
      <c r="F21" s="47"/>
      <c r="G21" s="48"/>
      <c r="H21" s="48"/>
      <c r="I21" s="49"/>
      <c r="J21" s="49"/>
      <c r="K21" s="49"/>
      <c r="L21" s="49"/>
      <c r="M21" s="89"/>
      <c r="N21" s="55">
        <f t="shared" si="1"/>
      </c>
    </row>
    <row r="22" spans="1:14" s="32" customFormat="1" ht="15" customHeight="1">
      <c r="A22" s="46"/>
      <c r="B22" s="71"/>
      <c r="C22" s="72"/>
      <c r="D22" s="73"/>
      <c r="E22" s="88"/>
      <c r="F22" s="47"/>
      <c r="G22" s="48"/>
      <c r="H22" s="48"/>
      <c r="I22" s="49"/>
      <c r="J22" s="49"/>
      <c r="K22" s="49"/>
      <c r="L22" s="49"/>
      <c r="M22" s="89"/>
      <c r="N22" s="55">
        <f t="shared" si="1"/>
      </c>
    </row>
    <row r="23" spans="1:14" s="32" customFormat="1" ht="15" customHeight="1">
      <c r="A23" s="46"/>
      <c r="B23" s="71"/>
      <c r="C23" s="72"/>
      <c r="D23" s="73"/>
      <c r="E23" s="88"/>
      <c r="F23" s="47"/>
      <c r="G23" s="48"/>
      <c r="H23" s="48"/>
      <c r="I23" s="49"/>
      <c r="J23" s="49"/>
      <c r="K23" s="49"/>
      <c r="L23" s="49"/>
      <c r="M23" s="89"/>
      <c r="N23" s="55">
        <f t="shared" si="1"/>
      </c>
    </row>
    <row r="24" spans="1:14" s="32" customFormat="1" ht="15" customHeight="1">
      <c r="A24" s="46"/>
      <c r="B24" s="71"/>
      <c r="C24" s="72"/>
      <c r="D24" s="73"/>
      <c r="E24" s="88"/>
      <c r="F24" s="47"/>
      <c r="G24" s="48"/>
      <c r="H24" s="48"/>
      <c r="I24" s="49"/>
      <c r="J24" s="49"/>
      <c r="K24" s="49"/>
      <c r="L24" s="49"/>
      <c r="M24" s="89"/>
      <c r="N24" s="55">
        <f t="shared" si="1"/>
      </c>
    </row>
    <row r="25" spans="1:14" s="32" customFormat="1" ht="15" customHeight="1">
      <c r="A25" s="46"/>
      <c r="B25" s="71"/>
      <c r="C25" s="72"/>
      <c r="D25" s="73"/>
      <c r="E25" s="88"/>
      <c r="F25" s="47"/>
      <c r="G25" s="48"/>
      <c r="H25" s="48"/>
      <c r="I25" s="49"/>
      <c r="J25" s="49"/>
      <c r="K25" s="49"/>
      <c r="L25" s="49"/>
      <c r="M25" s="89"/>
      <c r="N25" s="55">
        <f t="shared" si="1"/>
      </c>
    </row>
  </sheetData>
  <sheetProtection/>
  <mergeCells count="3">
    <mergeCell ref="A3:N3"/>
    <mergeCell ref="A7:N7"/>
    <mergeCell ref="A8:N8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S45"/>
  <sheetViews>
    <sheetView view="pageLayout" workbookViewId="0" topLeftCell="C7">
      <selection activeCell="U16" sqref="U16:V16"/>
    </sheetView>
  </sheetViews>
  <sheetFormatPr defaultColWidth="9.140625" defaultRowHeight="12.75"/>
  <cols>
    <col min="1" max="1" width="3.8515625" style="19" customWidth="1"/>
    <col min="2" max="2" width="7.28125" style="20" customWidth="1"/>
    <col min="3" max="3" width="19.7109375" style="21" customWidth="1"/>
    <col min="4" max="4" width="10.140625" style="30" bestFit="1" customWidth="1"/>
    <col min="5" max="5" width="22.421875" style="21" bestFit="1" customWidth="1"/>
    <col min="6" max="6" width="5.00390625" style="21" bestFit="1" customWidth="1"/>
    <col min="7" max="10" width="5.00390625" style="21" customWidth="1"/>
    <col min="11" max="26" width="2.28125" style="21" customWidth="1"/>
    <col min="27" max="34" width="2.28125" style="19" customWidth="1"/>
    <col min="35" max="38" width="2.28125" style="1" customWidth="1"/>
    <col min="39" max="39" width="2.28125" style="19" customWidth="1"/>
    <col min="40" max="40" width="2.140625" style="19" customWidth="1"/>
    <col min="41" max="41" width="7.28125" style="1" bestFit="1" customWidth="1"/>
    <col min="42" max="16384" width="9.140625" style="1" customWidth="1"/>
  </cols>
  <sheetData>
    <row r="4" spans="1:42" ht="23.25" customHeight="1">
      <c r="A4" s="166" t="s">
        <v>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</row>
    <row r="5" spans="1:18" ht="20.25">
      <c r="A5" s="50"/>
      <c r="B5" s="51"/>
      <c r="C5" s="50"/>
      <c r="D5" s="50"/>
      <c r="E5" s="52"/>
      <c r="F5" s="53"/>
      <c r="G5" s="53"/>
      <c r="H5" s="53"/>
      <c r="I5" s="53"/>
      <c r="J5" s="53"/>
      <c r="K5" s="53"/>
      <c r="L5" s="53"/>
      <c r="M5" s="50"/>
      <c r="N5" s="50"/>
      <c r="O5" s="50"/>
      <c r="P5" s="50"/>
      <c r="Q5" s="50"/>
      <c r="R5" s="50"/>
    </row>
    <row r="6" spans="1:18" ht="20.25">
      <c r="A6" s="50"/>
      <c r="B6" s="39" t="s">
        <v>4</v>
      </c>
      <c r="C6" s="41"/>
      <c r="D6" s="50"/>
      <c r="E6" s="52"/>
      <c r="F6" s="53"/>
      <c r="G6" s="53"/>
      <c r="H6" s="53"/>
      <c r="I6" s="53"/>
      <c r="J6" s="53"/>
      <c r="K6" s="53"/>
      <c r="L6" s="53"/>
      <c r="M6" s="50"/>
      <c r="N6" s="50"/>
      <c r="O6" s="50"/>
      <c r="P6" s="40"/>
      <c r="Q6" s="41"/>
      <c r="R6" s="41"/>
    </row>
    <row r="7" spans="1:42" ht="15.75" customHeight="1">
      <c r="A7" s="50"/>
      <c r="B7" s="39" t="s">
        <v>20</v>
      </c>
      <c r="C7" s="54"/>
      <c r="D7" s="50"/>
      <c r="E7" s="52"/>
      <c r="F7" s="53"/>
      <c r="G7" s="53"/>
      <c r="H7" s="53"/>
      <c r="I7" s="53"/>
      <c r="J7" s="53"/>
      <c r="K7" s="53"/>
      <c r="L7" s="53"/>
      <c r="M7" s="50"/>
      <c r="N7" s="50"/>
      <c r="O7" s="50"/>
      <c r="P7" s="40"/>
      <c r="Q7" s="41"/>
      <c r="R7" s="4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56"/>
      <c r="AJ7" s="57"/>
      <c r="AK7" s="57"/>
      <c r="AL7" s="57"/>
      <c r="AM7" s="57"/>
      <c r="AN7" s="57"/>
      <c r="AO7" s="57"/>
      <c r="AP7" s="9"/>
    </row>
    <row r="8" spans="1:42" ht="20.25" customHeight="1">
      <c r="A8" s="168" t="s">
        <v>13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</row>
    <row r="9" spans="1:45" s="22" customFormat="1" ht="20.25" customHeight="1">
      <c r="A9" s="167" t="s">
        <v>16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96"/>
      <c r="AR9" s="96"/>
      <c r="AS9" s="96"/>
    </row>
    <row r="10" s="22" customFormat="1" ht="12.75">
      <c r="AN10" s="11"/>
    </row>
    <row r="11" spans="1:42" s="19" customFormat="1" ht="24.75" customHeight="1">
      <c r="A11" s="92"/>
      <c r="B11" s="92" t="s">
        <v>5</v>
      </c>
      <c r="C11" s="92" t="s">
        <v>6</v>
      </c>
      <c r="D11" s="92" t="s">
        <v>7</v>
      </c>
      <c r="E11" s="93" t="s">
        <v>8</v>
      </c>
      <c r="F11" s="94"/>
      <c r="G11" s="94">
        <v>1.54</v>
      </c>
      <c r="H11" s="94">
        <v>1.57</v>
      </c>
      <c r="I11" s="95">
        <v>1.6</v>
      </c>
      <c r="J11" s="94">
        <v>1.63</v>
      </c>
      <c r="K11" s="169">
        <v>1.66</v>
      </c>
      <c r="L11" s="169"/>
      <c r="M11" s="169"/>
      <c r="N11" s="169">
        <v>1.69</v>
      </c>
      <c r="O11" s="169"/>
      <c r="P11" s="169"/>
      <c r="Q11" s="169">
        <v>1.72</v>
      </c>
      <c r="R11" s="169"/>
      <c r="S11" s="169"/>
      <c r="T11" s="169">
        <v>1.75</v>
      </c>
      <c r="U11" s="169"/>
      <c r="V11" s="169"/>
      <c r="W11" s="169">
        <v>1.78</v>
      </c>
      <c r="X11" s="169"/>
      <c r="Y11" s="169"/>
      <c r="Z11" s="169">
        <v>1.81</v>
      </c>
      <c r="AA11" s="169"/>
      <c r="AB11" s="169"/>
      <c r="AC11" s="171">
        <v>1.84</v>
      </c>
      <c r="AD11" s="171"/>
      <c r="AE11" s="171"/>
      <c r="AF11" s="171">
        <v>1.87</v>
      </c>
      <c r="AG11" s="171"/>
      <c r="AH11" s="171"/>
      <c r="AI11" s="171">
        <v>1.9</v>
      </c>
      <c r="AJ11" s="171"/>
      <c r="AK11" s="171"/>
      <c r="AL11" s="171">
        <v>1.93</v>
      </c>
      <c r="AM11" s="171"/>
      <c r="AN11" s="171"/>
      <c r="AO11" s="92" t="s">
        <v>9</v>
      </c>
      <c r="AP11" s="92" t="s">
        <v>10</v>
      </c>
    </row>
    <row r="12" spans="1:42" ht="15" customHeight="1">
      <c r="A12" s="47">
        <v>1</v>
      </c>
      <c r="B12" s="100">
        <v>126</v>
      </c>
      <c r="C12" s="101" t="s">
        <v>38</v>
      </c>
      <c r="D12" s="102" t="s">
        <v>39</v>
      </c>
      <c r="E12" s="103" t="s">
        <v>37</v>
      </c>
      <c r="F12" s="90">
        <v>1.72</v>
      </c>
      <c r="G12" s="162"/>
      <c r="H12" s="162"/>
      <c r="I12" s="162"/>
      <c r="J12" s="162"/>
      <c r="K12" s="62"/>
      <c r="L12" s="63"/>
      <c r="M12" s="64"/>
      <c r="N12" s="62"/>
      <c r="O12" s="63"/>
      <c r="P12" s="64"/>
      <c r="Q12" s="62" t="s">
        <v>76</v>
      </c>
      <c r="R12" s="63"/>
      <c r="S12" s="64"/>
      <c r="T12" s="62" t="s">
        <v>55</v>
      </c>
      <c r="U12" s="63"/>
      <c r="V12" s="64"/>
      <c r="W12" s="62" t="s">
        <v>76</v>
      </c>
      <c r="X12" s="63"/>
      <c r="Y12" s="64"/>
      <c r="Z12" s="62" t="s">
        <v>76</v>
      </c>
      <c r="AA12" s="65"/>
      <c r="AB12" s="66"/>
      <c r="AC12" s="67" t="s">
        <v>76</v>
      </c>
      <c r="AD12" s="65"/>
      <c r="AE12" s="66"/>
      <c r="AF12" s="67" t="s">
        <v>54</v>
      </c>
      <c r="AG12" s="65" t="s">
        <v>76</v>
      </c>
      <c r="AH12" s="66"/>
      <c r="AI12" s="68" t="s">
        <v>76</v>
      </c>
      <c r="AJ12" s="69"/>
      <c r="AK12" s="70"/>
      <c r="AL12" s="68" t="s">
        <v>54</v>
      </c>
      <c r="AM12" s="65" t="s">
        <v>54</v>
      </c>
      <c r="AN12" s="66" t="s">
        <v>54</v>
      </c>
      <c r="AO12" s="42">
        <v>1.9</v>
      </c>
      <c r="AP12" s="55">
        <f aca="true" t="shared" si="0" ref="AP12:AP17">IF(ISBLANK(AO12),"",TRUNC(0.8465*(AO12*100-75)^1.42))</f>
        <v>714</v>
      </c>
    </row>
    <row r="13" spans="1:42" ht="15" customHeight="1">
      <c r="A13" s="47">
        <v>2</v>
      </c>
      <c r="B13" s="100">
        <v>157</v>
      </c>
      <c r="C13" s="101" t="s">
        <v>27</v>
      </c>
      <c r="D13" s="102" t="s">
        <v>28</v>
      </c>
      <c r="E13" s="103" t="s">
        <v>29</v>
      </c>
      <c r="F13" s="90">
        <v>1.54</v>
      </c>
      <c r="G13" s="162" t="s">
        <v>76</v>
      </c>
      <c r="H13" s="162" t="s">
        <v>76</v>
      </c>
      <c r="I13" s="162" t="s">
        <v>76</v>
      </c>
      <c r="J13" s="162" t="s">
        <v>77</v>
      </c>
      <c r="K13" s="62" t="s">
        <v>54</v>
      </c>
      <c r="L13" s="63" t="s">
        <v>76</v>
      </c>
      <c r="M13" s="64"/>
      <c r="N13" s="62" t="s">
        <v>54</v>
      </c>
      <c r="O13" s="63" t="s">
        <v>54</v>
      </c>
      <c r="P13" s="64" t="s">
        <v>54</v>
      </c>
      <c r="Q13" s="62"/>
      <c r="R13" s="63"/>
      <c r="S13" s="64"/>
      <c r="T13" s="62"/>
      <c r="U13" s="63"/>
      <c r="V13" s="64"/>
      <c r="W13" s="62"/>
      <c r="X13" s="63"/>
      <c r="Y13" s="64"/>
      <c r="Z13" s="62"/>
      <c r="AA13" s="65"/>
      <c r="AB13" s="66"/>
      <c r="AC13" s="67"/>
      <c r="AD13" s="65"/>
      <c r="AE13" s="66"/>
      <c r="AF13" s="67"/>
      <c r="AG13" s="65"/>
      <c r="AH13" s="66"/>
      <c r="AI13" s="68"/>
      <c r="AJ13" s="69"/>
      <c r="AK13" s="70"/>
      <c r="AL13" s="68"/>
      <c r="AM13" s="65"/>
      <c r="AN13" s="66"/>
      <c r="AO13" s="42">
        <v>1.66</v>
      </c>
      <c r="AP13" s="55">
        <f t="shared" si="0"/>
        <v>512</v>
      </c>
    </row>
    <row r="14" spans="1:42" ht="15" customHeight="1">
      <c r="A14" s="47">
        <v>3</v>
      </c>
      <c r="B14" s="100">
        <v>108</v>
      </c>
      <c r="C14" s="101" t="s">
        <v>42</v>
      </c>
      <c r="D14" s="102" t="s">
        <v>43</v>
      </c>
      <c r="E14" s="103" t="s">
        <v>44</v>
      </c>
      <c r="F14" s="90">
        <v>1.57</v>
      </c>
      <c r="G14" s="162"/>
      <c r="H14" s="162" t="s">
        <v>76</v>
      </c>
      <c r="I14" s="162" t="s">
        <v>55</v>
      </c>
      <c r="J14" s="162" t="s">
        <v>76</v>
      </c>
      <c r="K14" s="62" t="s">
        <v>76</v>
      </c>
      <c r="L14" s="63"/>
      <c r="M14" s="64"/>
      <c r="N14" s="62" t="s">
        <v>54</v>
      </c>
      <c r="O14" s="63" t="s">
        <v>54</v>
      </c>
      <c r="P14" s="64" t="s">
        <v>76</v>
      </c>
      <c r="Q14" s="62" t="s">
        <v>54</v>
      </c>
      <c r="R14" s="63" t="s">
        <v>54</v>
      </c>
      <c r="S14" s="64" t="s">
        <v>54</v>
      </c>
      <c r="T14" s="62"/>
      <c r="U14" s="63"/>
      <c r="V14" s="64"/>
      <c r="W14" s="62"/>
      <c r="X14" s="63"/>
      <c r="Y14" s="64"/>
      <c r="Z14" s="62"/>
      <c r="AA14" s="65"/>
      <c r="AB14" s="66"/>
      <c r="AC14" s="67"/>
      <c r="AD14" s="65"/>
      <c r="AE14" s="66"/>
      <c r="AF14" s="67"/>
      <c r="AG14" s="65"/>
      <c r="AH14" s="66"/>
      <c r="AI14" s="68"/>
      <c r="AJ14" s="69"/>
      <c r="AK14" s="70"/>
      <c r="AL14" s="68"/>
      <c r="AM14" s="65"/>
      <c r="AN14" s="66"/>
      <c r="AO14" s="42">
        <v>1.69</v>
      </c>
      <c r="AP14" s="55">
        <f t="shared" si="0"/>
        <v>536</v>
      </c>
    </row>
    <row r="15" spans="1:42" ht="15" customHeight="1">
      <c r="A15" s="47">
        <v>4</v>
      </c>
      <c r="B15" s="100">
        <v>100</v>
      </c>
      <c r="C15" s="101" t="s">
        <v>45</v>
      </c>
      <c r="D15" s="102" t="s">
        <v>46</v>
      </c>
      <c r="E15" s="103" t="s">
        <v>47</v>
      </c>
      <c r="F15" s="90">
        <v>1.81</v>
      </c>
      <c r="G15" s="162"/>
      <c r="H15" s="162"/>
      <c r="I15" s="162"/>
      <c r="J15" s="162"/>
      <c r="K15" s="62"/>
      <c r="L15" s="63"/>
      <c r="M15" s="64"/>
      <c r="N15" s="62"/>
      <c r="O15" s="63"/>
      <c r="P15" s="64"/>
      <c r="Q15" s="62"/>
      <c r="R15" s="63"/>
      <c r="S15" s="64"/>
      <c r="T15" s="62"/>
      <c r="U15" s="63"/>
      <c r="V15" s="64"/>
      <c r="W15" s="62"/>
      <c r="X15" s="63"/>
      <c r="Y15" s="64"/>
      <c r="Z15" s="62" t="s">
        <v>76</v>
      </c>
      <c r="AA15" s="65"/>
      <c r="AB15" s="66"/>
      <c r="AC15" s="67" t="s">
        <v>76</v>
      </c>
      <c r="AD15" s="65"/>
      <c r="AE15" s="66"/>
      <c r="AF15" s="67" t="s">
        <v>55</v>
      </c>
      <c r="AG15" s="65"/>
      <c r="AH15" s="66"/>
      <c r="AI15" s="68" t="s">
        <v>54</v>
      </c>
      <c r="AJ15" s="69" t="s">
        <v>76</v>
      </c>
      <c r="AK15" s="70"/>
      <c r="AL15" s="68" t="s">
        <v>54</v>
      </c>
      <c r="AM15" s="65" t="s">
        <v>54</v>
      </c>
      <c r="AN15" s="66" t="s">
        <v>54</v>
      </c>
      <c r="AO15" s="42">
        <v>1.9</v>
      </c>
      <c r="AP15" s="55">
        <f t="shared" si="0"/>
        <v>714</v>
      </c>
    </row>
    <row r="16" spans="1:42" ht="15" customHeight="1">
      <c r="A16" s="47">
        <v>6</v>
      </c>
      <c r="B16" s="100">
        <v>127</v>
      </c>
      <c r="C16" s="101" t="s">
        <v>35</v>
      </c>
      <c r="D16" s="102" t="s">
        <v>36</v>
      </c>
      <c r="E16" s="103" t="s">
        <v>37</v>
      </c>
      <c r="F16" s="90">
        <v>1.72</v>
      </c>
      <c r="G16" s="162"/>
      <c r="H16" s="162"/>
      <c r="I16" s="162"/>
      <c r="J16" s="162"/>
      <c r="K16" s="62"/>
      <c r="L16" s="63"/>
      <c r="M16" s="64"/>
      <c r="N16" s="62"/>
      <c r="O16" s="63"/>
      <c r="P16" s="64"/>
      <c r="Q16" s="62" t="s">
        <v>76</v>
      </c>
      <c r="R16" s="63"/>
      <c r="S16" s="64"/>
      <c r="T16" s="62" t="s">
        <v>55</v>
      </c>
      <c r="U16" s="63"/>
      <c r="V16" s="64"/>
      <c r="W16" s="62" t="s">
        <v>54</v>
      </c>
      <c r="X16" s="63" t="s">
        <v>54</v>
      </c>
      <c r="Y16" s="64" t="s">
        <v>54</v>
      </c>
      <c r="Z16" s="62"/>
      <c r="AA16" s="65"/>
      <c r="AB16" s="66"/>
      <c r="AC16" s="67"/>
      <c r="AD16" s="65"/>
      <c r="AE16" s="66"/>
      <c r="AF16" s="67"/>
      <c r="AG16" s="65"/>
      <c r="AH16" s="66"/>
      <c r="AI16" s="68"/>
      <c r="AJ16" s="69"/>
      <c r="AK16" s="70"/>
      <c r="AL16" s="68"/>
      <c r="AM16" s="65"/>
      <c r="AN16" s="66"/>
      <c r="AO16" s="42">
        <v>1.72</v>
      </c>
      <c r="AP16" s="55">
        <f t="shared" si="0"/>
        <v>560</v>
      </c>
    </row>
    <row r="17" spans="1:45" ht="15" customHeight="1">
      <c r="A17" s="47">
        <v>7</v>
      </c>
      <c r="B17" s="100">
        <v>154</v>
      </c>
      <c r="C17" s="101" t="s">
        <v>34</v>
      </c>
      <c r="D17" s="102">
        <v>260698</v>
      </c>
      <c r="E17" s="103" t="s">
        <v>29</v>
      </c>
      <c r="F17" s="90">
        <v>1.57</v>
      </c>
      <c r="G17" s="163"/>
      <c r="H17" s="163" t="s">
        <v>76</v>
      </c>
      <c r="I17" s="163" t="s">
        <v>55</v>
      </c>
      <c r="J17" s="163"/>
      <c r="K17" s="107"/>
      <c r="L17" s="108"/>
      <c r="M17" s="109"/>
      <c r="N17" s="107"/>
      <c r="O17" s="108"/>
      <c r="P17" s="109"/>
      <c r="Q17" s="107"/>
      <c r="R17" s="108"/>
      <c r="S17" s="109"/>
      <c r="T17" s="107"/>
      <c r="U17" s="108"/>
      <c r="V17" s="109"/>
      <c r="W17" s="107"/>
      <c r="X17" s="108"/>
      <c r="Y17" s="109"/>
      <c r="Z17" s="107"/>
      <c r="AA17" s="108"/>
      <c r="AB17" s="109"/>
      <c r="AC17" s="110"/>
      <c r="AD17" s="111"/>
      <c r="AE17" s="112"/>
      <c r="AF17" s="110"/>
      <c r="AG17" s="111"/>
      <c r="AH17" s="112"/>
      <c r="AI17" s="110"/>
      <c r="AJ17" s="111"/>
      <c r="AK17" s="112"/>
      <c r="AL17" s="110"/>
      <c r="AM17" s="111"/>
      <c r="AN17" s="112"/>
      <c r="AO17" s="42">
        <v>1.57</v>
      </c>
      <c r="AP17" s="92">
        <f t="shared" si="0"/>
        <v>441</v>
      </c>
      <c r="AQ17" s="19"/>
      <c r="AR17" s="19"/>
      <c r="AS17" s="19"/>
    </row>
    <row r="18" spans="1:42" ht="16.5" customHeight="1">
      <c r="A18" s="47">
        <v>8</v>
      </c>
      <c r="B18" s="100">
        <v>99</v>
      </c>
      <c r="C18" s="101" t="s">
        <v>48</v>
      </c>
      <c r="D18" s="102" t="s">
        <v>49</v>
      </c>
      <c r="E18" s="103" t="s">
        <v>50</v>
      </c>
      <c r="F18" s="90">
        <v>1.6</v>
      </c>
      <c r="G18" s="162"/>
      <c r="H18" s="162"/>
      <c r="I18" s="162" t="s">
        <v>76</v>
      </c>
      <c r="J18" s="162" t="s">
        <v>78</v>
      </c>
      <c r="K18" s="62"/>
      <c r="L18" s="63"/>
      <c r="M18" s="64"/>
      <c r="N18" s="62"/>
      <c r="O18" s="63"/>
      <c r="P18" s="64"/>
      <c r="Q18" s="62"/>
      <c r="R18" s="63"/>
      <c r="S18" s="64"/>
      <c r="T18" s="62"/>
      <c r="U18" s="63"/>
      <c r="V18" s="64"/>
      <c r="W18" s="62"/>
      <c r="X18" s="63"/>
      <c r="Y18" s="64"/>
      <c r="Z18" s="62"/>
      <c r="AA18" s="65"/>
      <c r="AB18" s="66"/>
      <c r="AC18" s="67"/>
      <c r="AD18" s="65"/>
      <c r="AE18" s="66"/>
      <c r="AF18" s="67"/>
      <c r="AG18" s="65"/>
      <c r="AH18" s="66"/>
      <c r="AI18" s="68"/>
      <c r="AJ18" s="69"/>
      <c r="AK18" s="70"/>
      <c r="AL18" s="68"/>
      <c r="AM18" s="65"/>
      <c r="AN18" s="66"/>
      <c r="AO18" s="42">
        <v>1.6</v>
      </c>
      <c r="AP18" s="55">
        <f>IF(ISBLANK(AO18),"",TRUNC(0.8465*(AO18*100-75)^1.42))</f>
        <v>464</v>
      </c>
    </row>
    <row r="19" spans="1:42" ht="15" customHeight="1">
      <c r="A19" s="47">
        <v>9</v>
      </c>
      <c r="B19" s="100">
        <v>173</v>
      </c>
      <c r="C19" s="101" t="s">
        <v>22</v>
      </c>
      <c r="D19" s="102" t="s">
        <v>23</v>
      </c>
      <c r="E19" s="103" t="s">
        <v>24</v>
      </c>
      <c r="F19" s="90">
        <v>1.75</v>
      </c>
      <c r="G19" s="162"/>
      <c r="H19" s="162"/>
      <c r="I19" s="162"/>
      <c r="J19" s="162"/>
      <c r="K19" s="62"/>
      <c r="L19" s="63"/>
      <c r="M19" s="64"/>
      <c r="N19" s="62"/>
      <c r="O19" s="63"/>
      <c r="P19" s="64"/>
      <c r="Q19" s="62"/>
      <c r="R19" s="63"/>
      <c r="S19" s="64"/>
      <c r="T19" s="62" t="s">
        <v>76</v>
      </c>
      <c r="U19" s="63"/>
      <c r="V19" s="64"/>
      <c r="W19" s="62" t="s">
        <v>55</v>
      </c>
      <c r="X19" s="63"/>
      <c r="Y19" s="64"/>
      <c r="Z19" s="62" t="s">
        <v>54</v>
      </c>
      <c r="AA19" s="65" t="s">
        <v>76</v>
      </c>
      <c r="AB19" s="66"/>
      <c r="AC19" s="67" t="s">
        <v>55</v>
      </c>
      <c r="AD19" s="65"/>
      <c r="AE19" s="66"/>
      <c r="AF19" s="67" t="s">
        <v>54</v>
      </c>
      <c r="AG19" s="65" t="s">
        <v>54</v>
      </c>
      <c r="AH19" s="66" t="s">
        <v>54</v>
      </c>
      <c r="AI19" s="68"/>
      <c r="AJ19" s="69"/>
      <c r="AK19" s="70"/>
      <c r="AL19" s="68"/>
      <c r="AM19" s="65"/>
      <c r="AN19" s="66"/>
      <c r="AO19" s="42">
        <v>1.81</v>
      </c>
      <c r="AP19" s="55">
        <f>IF(ISBLANK(AO19),"",TRUNC(0.8465*(AO19*100-75)^1.42))</f>
        <v>636</v>
      </c>
    </row>
    <row r="20" spans="1:42" ht="15" customHeight="1">
      <c r="A20" s="47">
        <v>10</v>
      </c>
      <c r="B20" s="100">
        <v>156</v>
      </c>
      <c r="C20" s="101" t="s">
        <v>30</v>
      </c>
      <c r="D20" s="102" t="s">
        <v>31</v>
      </c>
      <c r="E20" s="103" t="s">
        <v>29</v>
      </c>
      <c r="F20" s="90">
        <v>1.57</v>
      </c>
      <c r="G20" s="162"/>
      <c r="H20" s="162" t="s">
        <v>76</v>
      </c>
      <c r="I20" s="162" t="s">
        <v>76</v>
      </c>
      <c r="J20" s="162" t="s">
        <v>76</v>
      </c>
      <c r="K20" s="62" t="s">
        <v>54</v>
      </c>
      <c r="L20" s="63" t="s">
        <v>76</v>
      </c>
      <c r="M20" s="64"/>
      <c r="N20" s="62" t="s">
        <v>76</v>
      </c>
      <c r="O20" s="63"/>
      <c r="P20" s="64"/>
      <c r="Q20" s="62" t="s">
        <v>54</v>
      </c>
      <c r="R20" s="63" t="s">
        <v>54</v>
      </c>
      <c r="S20" s="64" t="s">
        <v>54</v>
      </c>
      <c r="T20" s="62"/>
      <c r="U20" s="63"/>
      <c r="V20" s="64"/>
      <c r="W20" s="62"/>
      <c r="X20" s="63"/>
      <c r="Y20" s="64"/>
      <c r="Z20" s="62"/>
      <c r="AA20" s="65"/>
      <c r="AB20" s="66"/>
      <c r="AC20" s="67"/>
      <c r="AD20" s="65"/>
      <c r="AE20" s="66"/>
      <c r="AF20" s="67"/>
      <c r="AG20" s="65"/>
      <c r="AH20" s="66"/>
      <c r="AI20" s="68"/>
      <c r="AJ20" s="69"/>
      <c r="AK20" s="70"/>
      <c r="AL20" s="68"/>
      <c r="AM20" s="65"/>
      <c r="AN20" s="66"/>
      <c r="AO20" s="42">
        <v>1.69</v>
      </c>
      <c r="AP20" s="55">
        <f>IF(ISBLANK(AO20),"",TRUNC(0.8465*(AO20*100-75)^1.42))</f>
        <v>536</v>
      </c>
    </row>
    <row r="21" spans="1:42" ht="15" customHeight="1">
      <c r="A21" s="46"/>
      <c r="B21" s="71"/>
      <c r="C21" s="72"/>
      <c r="D21" s="73"/>
      <c r="E21" s="88"/>
      <c r="F21" s="90"/>
      <c r="G21" s="162"/>
      <c r="H21" s="162"/>
      <c r="I21" s="162"/>
      <c r="J21" s="162"/>
      <c r="K21" s="62"/>
      <c r="L21" s="63"/>
      <c r="M21" s="64"/>
      <c r="N21" s="62"/>
      <c r="O21" s="63"/>
      <c r="P21" s="64"/>
      <c r="Q21" s="62"/>
      <c r="R21" s="63"/>
      <c r="S21" s="64"/>
      <c r="T21" s="62"/>
      <c r="U21" s="63"/>
      <c r="V21" s="64"/>
      <c r="W21" s="62"/>
      <c r="X21" s="63"/>
      <c r="Y21" s="64"/>
      <c r="Z21" s="62"/>
      <c r="AA21" s="65"/>
      <c r="AB21" s="66"/>
      <c r="AC21" s="67"/>
      <c r="AD21" s="65"/>
      <c r="AE21" s="66"/>
      <c r="AF21" s="67"/>
      <c r="AG21" s="65"/>
      <c r="AH21" s="66"/>
      <c r="AI21" s="68"/>
      <c r="AJ21" s="69"/>
      <c r="AK21" s="70"/>
      <c r="AL21" s="68"/>
      <c r="AM21" s="65"/>
      <c r="AN21" s="66"/>
      <c r="AO21" s="42">
        <v>1.9</v>
      </c>
      <c r="AP21" s="55">
        <f aca="true" t="shared" si="1" ref="AP21:AP30">IF(ISBLANK(AO21),"",TRUNC(0.8465*(AO21*100-75)^1.42))</f>
        <v>714</v>
      </c>
    </row>
    <row r="22" spans="1:42" ht="15" customHeight="1">
      <c r="A22" s="46"/>
      <c r="B22" s="74"/>
      <c r="C22" s="75"/>
      <c r="D22" s="76"/>
      <c r="E22" s="75"/>
      <c r="F22" s="90"/>
      <c r="G22" s="162"/>
      <c r="H22" s="162"/>
      <c r="I22" s="162"/>
      <c r="J22" s="162"/>
      <c r="K22" s="62"/>
      <c r="L22" s="63"/>
      <c r="M22" s="64"/>
      <c r="N22" s="62"/>
      <c r="O22" s="63"/>
      <c r="P22" s="64"/>
      <c r="Q22" s="62"/>
      <c r="R22" s="63"/>
      <c r="S22" s="64"/>
      <c r="T22" s="62"/>
      <c r="U22" s="63"/>
      <c r="V22" s="64"/>
      <c r="W22" s="62"/>
      <c r="X22" s="63"/>
      <c r="Y22" s="64"/>
      <c r="Z22" s="62"/>
      <c r="AA22" s="65"/>
      <c r="AB22" s="66"/>
      <c r="AC22" s="67"/>
      <c r="AD22" s="65"/>
      <c r="AE22" s="66"/>
      <c r="AF22" s="67"/>
      <c r="AG22" s="65"/>
      <c r="AH22" s="66"/>
      <c r="AI22" s="68"/>
      <c r="AJ22" s="69"/>
      <c r="AK22" s="70"/>
      <c r="AL22" s="68"/>
      <c r="AM22" s="65"/>
      <c r="AN22" s="66"/>
      <c r="AO22" s="42">
        <v>1.9</v>
      </c>
      <c r="AP22" s="55">
        <f t="shared" si="1"/>
        <v>714</v>
      </c>
    </row>
    <row r="23" spans="1:42" ht="15" customHeight="1">
      <c r="A23" s="46"/>
      <c r="B23" s="71"/>
      <c r="C23" s="72"/>
      <c r="D23" s="73"/>
      <c r="E23" s="88"/>
      <c r="F23" s="90"/>
      <c r="G23" s="162"/>
      <c r="H23" s="162"/>
      <c r="I23" s="162"/>
      <c r="J23" s="162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5"/>
      <c r="AB23" s="66"/>
      <c r="AC23" s="67"/>
      <c r="AD23" s="65"/>
      <c r="AE23" s="66"/>
      <c r="AF23" s="67"/>
      <c r="AG23" s="65"/>
      <c r="AH23" s="66"/>
      <c r="AI23" s="68"/>
      <c r="AJ23" s="69"/>
      <c r="AK23" s="70"/>
      <c r="AL23" s="68"/>
      <c r="AM23" s="65"/>
      <c r="AN23" s="66"/>
      <c r="AO23" s="42"/>
      <c r="AP23" s="55">
        <f t="shared" si="1"/>
      </c>
    </row>
    <row r="24" spans="1:42" ht="15" customHeight="1">
      <c r="A24" s="77"/>
      <c r="B24" s="74"/>
      <c r="C24" s="75"/>
      <c r="D24" s="76"/>
      <c r="E24" s="75"/>
      <c r="F24" s="61"/>
      <c r="G24" s="162"/>
      <c r="H24" s="162"/>
      <c r="I24" s="162"/>
      <c r="J24" s="162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62"/>
      <c r="X24" s="63"/>
      <c r="Y24" s="64"/>
      <c r="Z24" s="62"/>
      <c r="AA24" s="65"/>
      <c r="AB24" s="66"/>
      <c r="AC24" s="67"/>
      <c r="AD24" s="65"/>
      <c r="AE24" s="66"/>
      <c r="AF24" s="67"/>
      <c r="AG24" s="65"/>
      <c r="AH24" s="66"/>
      <c r="AI24" s="68"/>
      <c r="AJ24" s="69"/>
      <c r="AK24" s="70"/>
      <c r="AL24" s="68"/>
      <c r="AM24" s="65"/>
      <c r="AN24" s="66"/>
      <c r="AO24" s="42"/>
      <c r="AP24" s="55">
        <f t="shared" si="1"/>
      </c>
    </row>
    <row r="25" spans="1:42" ht="15" customHeight="1">
      <c r="A25" s="77"/>
      <c r="B25" s="71"/>
      <c r="C25" s="72"/>
      <c r="D25" s="73"/>
      <c r="E25" s="88"/>
      <c r="F25" s="61"/>
      <c r="G25" s="162"/>
      <c r="H25" s="162"/>
      <c r="I25" s="162"/>
      <c r="J25" s="162"/>
      <c r="K25" s="62"/>
      <c r="L25" s="63"/>
      <c r="M25" s="64"/>
      <c r="N25" s="62"/>
      <c r="O25" s="63"/>
      <c r="P25" s="64"/>
      <c r="Q25" s="62"/>
      <c r="R25" s="63"/>
      <c r="S25" s="64"/>
      <c r="T25" s="62"/>
      <c r="U25" s="63"/>
      <c r="V25" s="64"/>
      <c r="W25" s="62"/>
      <c r="X25" s="63"/>
      <c r="Y25" s="64"/>
      <c r="Z25" s="62"/>
      <c r="AA25" s="65"/>
      <c r="AB25" s="66"/>
      <c r="AC25" s="67"/>
      <c r="AD25" s="65"/>
      <c r="AE25" s="66"/>
      <c r="AF25" s="67"/>
      <c r="AG25" s="65"/>
      <c r="AH25" s="66"/>
      <c r="AI25" s="68"/>
      <c r="AJ25" s="69"/>
      <c r="AK25" s="70"/>
      <c r="AL25" s="68"/>
      <c r="AM25" s="65"/>
      <c r="AN25" s="66"/>
      <c r="AO25" s="42"/>
      <c r="AP25" s="55">
        <f t="shared" si="1"/>
      </c>
    </row>
    <row r="26" spans="1:42" ht="15" customHeight="1">
      <c r="A26" s="46"/>
      <c r="B26" s="74"/>
      <c r="C26" s="75"/>
      <c r="D26" s="76"/>
      <c r="E26" s="75"/>
      <c r="F26" s="61"/>
      <c r="G26" s="162"/>
      <c r="H26" s="162"/>
      <c r="I26" s="162"/>
      <c r="J26" s="162"/>
      <c r="K26" s="62"/>
      <c r="L26" s="63"/>
      <c r="M26" s="64"/>
      <c r="N26" s="62"/>
      <c r="O26" s="63"/>
      <c r="P26" s="64"/>
      <c r="Q26" s="62"/>
      <c r="R26" s="63"/>
      <c r="S26" s="64"/>
      <c r="T26" s="62"/>
      <c r="U26" s="63"/>
      <c r="V26" s="64"/>
      <c r="W26" s="62"/>
      <c r="X26" s="63"/>
      <c r="Y26" s="64"/>
      <c r="Z26" s="62"/>
      <c r="AA26" s="65"/>
      <c r="AB26" s="66"/>
      <c r="AC26" s="67"/>
      <c r="AD26" s="65"/>
      <c r="AE26" s="66"/>
      <c r="AF26" s="67"/>
      <c r="AG26" s="65"/>
      <c r="AH26" s="66"/>
      <c r="AI26" s="68"/>
      <c r="AJ26" s="69"/>
      <c r="AK26" s="70"/>
      <c r="AL26" s="68"/>
      <c r="AM26" s="65"/>
      <c r="AN26" s="66"/>
      <c r="AO26" s="42"/>
      <c r="AP26" s="55">
        <f t="shared" si="1"/>
      </c>
    </row>
    <row r="27" spans="1:42" ht="15" customHeight="1">
      <c r="A27" s="46"/>
      <c r="B27" s="71"/>
      <c r="C27" s="72"/>
      <c r="D27" s="73"/>
      <c r="E27" s="88"/>
      <c r="F27" s="61"/>
      <c r="G27" s="162"/>
      <c r="H27" s="162"/>
      <c r="I27" s="162"/>
      <c r="J27" s="162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5"/>
      <c r="AB27" s="66"/>
      <c r="AC27" s="67"/>
      <c r="AD27" s="65"/>
      <c r="AE27" s="66"/>
      <c r="AF27" s="67"/>
      <c r="AG27" s="65"/>
      <c r="AH27" s="66"/>
      <c r="AI27" s="68"/>
      <c r="AJ27" s="69"/>
      <c r="AK27" s="70"/>
      <c r="AL27" s="68"/>
      <c r="AM27" s="65"/>
      <c r="AN27" s="66"/>
      <c r="AO27" s="42"/>
      <c r="AP27" s="55">
        <f t="shared" si="1"/>
      </c>
    </row>
    <row r="28" spans="1:42" ht="15" customHeight="1">
      <c r="A28" s="46"/>
      <c r="B28" s="74"/>
      <c r="C28" s="75"/>
      <c r="D28" s="76"/>
      <c r="E28" s="75"/>
      <c r="F28" s="61"/>
      <c r="G28" s="162"/>
      <c r="H28" s="162"/>
      <c r="I28" s="162"/>
      <c r="J28" s="162"/>
      <c r="K28" s="62"/>
      <c r="L28" s="63"/>
      <c r="M28" s="64"/>
      <c r="N28" s="62"/>
      <c r="O28" s="63"/>
      <c r="P28" s="64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5"/>
      <c r="AB28" s="66"/>
      <c r="AC28" s="67"/>
      <c r="AD28" s="65"/>
      <c r="AE28" s="66"/>
      <c r="AF28" s="67"/>
      <c r="AG28" s="65"/>
      <c r="AH28" s="66"/>
      <c r="AI28" s="68"/>
      <c r="AJ28" s="69"/>
      <c r="AK28" s="70"/>
      <c r="AL28" s="68"/>
      <c r="AM28" s="65"/>
      <c r="AN28" s="66"/>
      <c r="AO28" s="42"/>
      <c r="AP28" s="55">
        <f t="shared" si="1"/>
      </c>
    </row>
    <row r="29" spans="1:42" ht="15" customHeight="1">
      <c r="A29" s="77"/>
      <c r="B29" s="71"/>
      <c r="C29" s="72"/>
      <c r="D29" s="73"/>
      <c r="E29" s="88"/>
      <c r="F29" s="61"/>
      <c r="G29" s="162"/>
      <c r="H29" s="162"/>
      <c r="I29" s="162"/>
      <c r="J29" s="162"/>
      <c r="K29" s="62"/>
      <c r="L29" s="63"/>
      <c r="M29" s="64"/>
      <c r="N29" s="62"/>
      <c r="O29" s="63"/>
      <c r="P29" s="64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5"/>
      <c r="AB29" s="66"/>
      <c r="AC29" s="67"/>
      <c r="AD29" s="65"/>
      <c r="AE29" s="66"/>
      <c r="AF29" s="67"/>
      <c r="AG29" s="65"/>
      <c r="AH29" s="66"/>
      <c r="AI29" s="68"/>
      <c r="AJ29" s="69"/>
      <c r="AK29" s="70"/>
      <c r="AL29" s="68"/>
      <c r="AM29" s="65"/>
      <c r="AN29" s="66"/>
      <c r="AO29" s="42"/>
      <c r="AP29" s="55">
        <f t="shared" si="1"/>
      </c>
    </row>
    <row r="30" spans="1:42" ht="15" customHeight="1">
      <c r="A30" s="77"/>
      <c r="B30" s="74"/>
      <c r="C30" s="75"/>
      <c r="D30" s="76"/>
      <c r="E30" s="75"/>
      <c r="F30" s="61"/>
      <c r="G30" s="162"/>
      <c r="H30" s="162"/>
      <c r="I30" s="162"/>
      <c r="J30" s="162"/>
      <c r="K30" s="62"/>
      <c r="L30" s="63"/>
      <c r="M30" s="64"/>
      <c r="N30" s="62"/>
      <c r="O30" s="63"/>
      <c r="P30" s="64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5"/>
      <c r="AB30" s="66"/>
      <c r="AC30" s="67"/>
      <c r="AD30" s="65"/>
      <c r="AE30" s="66"/>
      <c r="AF30" s="67"/>
      <c r="AG30" s="65"/>
      <c r="AH30" s="66"/>
      <c r="AI30" s="68"/>
      <c r="AJ30" s="69"/>
      <c r="AK30" s="70"/>
      <c r="AL30" s="68"/>
      <c r="AM30" s="65"/>
      <c r="AN30" s="66"/>
      <c r="AO30" s="42"/>
      <c r="AP30" s="55">
        <f t="shared" si="1"/>
      </c>
    </row>
    <row r="31" spans="1:42" ht="15" customHeight="1">
      <c r="A31" s="23"/>
      <c r="B31" s="24"/>
      <c r="C31" s="25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7"/>
      <c r="AB31" s="27"/>
      <c r="AC31" s="27"/>
      <c r="AD31" s="27"/>
      <c r="AE31" s="27"/>
      <c r="AF31" s="27"/>
      <c r="AG31" s="27"/>
      <c r="AH31" s="27"/>
      <c r="AI31" s="9"/>
      <c r="AJ31" s="9"/>
      <c r="AK31" s="9"/>
      <c r="AL31" s="9"/>
      <c r="AM31" s="27"/>
      <c r="AN31" s="27"/>
      <c r="AO31" s="13"/>
      <c r="AP31" s="9"/>
    </row>
    <row r="32" spans="1:42" ht="15" customHeight="1">
      <c r="A32" s="23"/>
      <c r="B32" s="24"/>
      <c r="C32" s="25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7"/>
      <c r="AB32" s="27"/>
      <c r="AC32" s="27"/>
      <c r="AD32" s="27"/>
      <c r="AE32" s="27"/>
      <c r="AF32" s="27"/>
      <c r="AG32" s="27"/>
      <c r="AH32" s="27"/>
      <c r="AI32" s="9"/>
      <c r="AJ32" s="9"/>
      <c r="AK32" s="9"/>
      <c r="AL32" s="9"/>
      <c r="AM32" s="27"/>
      <c r="AN32" s="27"/>
      <c r="AO32" s="13"/>
      <c r="AP32" s="9"/>
    </row>
    <row r="33" spans="1:42" ht="15" customHeight="1">
      <c r="A33" s="23"/>
      <c r="B33" s="24"/>
      <c r="C33" s="25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7"/>
      <c r="AB33" s="27"/>
      <c r="AC33" s="27"/>
      <c r="AD33" s="27"/>
      <c r="AE33" s="27"/>
      <c r="AF33" s="27"/>
      <c r="AG33" s="27"/>
      <c r="AH33" s="27"/>
      <c r="AI33" s="9"/>
      <c r="AJ33" s="9"/>
      <c r="AK33" s="9"/>
      <c r="AL33" s="9"/>
      <c r="AM33" s="27"/>
      <c r="AN33" s="27"/>
      <c r="AO33" s="13"/>
      <c r="AP33" s="9"/>
    </row>
    <row r="34" spans="1:42" ht="15" customHeight="1">
      <c r="A34" s="23"/>
      <c r="B34" s="24"/>
      <c r="C34" s="25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7"/>
      <c r="AB34" s="27"/>
      <c r="AC34" s="27"/>
      <c r="AD34" s="27"/>
      <c r="AE34" s="27"/>
      <c r="AF34" s="27"/>
      <c r="AG34" s="27"/>
      <c r="AH34" s="27"/>
      <c r="AI34" s="9"/>
      <c r="AJ34" s="9"/>
      <c r="AK34" s="9"/>
      <c r="AL34" s="9"/>
      <c r="AM34" s="27"/>
      <c r="AN34" s="27"/>
      <c r="AO34" s="13"/>
      <c r="AP34" s="9"/>
    </row>
    <row r="35" spans="1:42" ht="15" customHeight="1">
      <c r="A35" s="23"/>
      <c r="B35" s="24"/>
      <c r="C35" s="25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7"/>
      <c r="AB35" s="27"/>
      <c r="AC35" s="27"/>
      <c r="AD35" s="27"/>
      <c r="AE35" s="27"/>
      <c r="AF35" s="27"/>
      <c r="AG35" s="27"/>
      <c r="AH35" s="27"/>
      <c r="AI35" s="9"/>
      <c r="AJ35" s="9"/>
      <c r="AK35" s="9"/>
      <c r="AL35" s="9"/>
      <c r="AM35" s="27"/>
      <c r="AN35" s="27"/>
      <c r="AO35" s="13"/>
      <c r="AP35" s="9"/>
    </row>
    <row r="36" spans="1:3" ht="12.75">
      <c r="A36" s="28"/>
      <c r="B36" s="21"/>
      <c r="C36" s="29"/>
    </row>
    <row r="37" spans="2:37" ht="12.75">
      <c r="B37" s="31"/>
      <c r="C37" s="31"/>
      <c r="AE37" s="170"/>
      <c r="AF37" s="170"/>
      <c r="AG37" s="170"/>
      <c r="AH37" s="170"/>
      <c r="AI37" s="170"/>
      <c r="AJ37" s="170"/>
      <c r="AK37" s="170"/>
    </row>
    <row r="38" spans="31:37" ht="12.75">
      <c r="AE38" s="18"/>
      <c r="AF38" s="18"/>
      <c r="AG38" s="18"/>
      <c r="AH38" s="18"/>
      <c r="AI38" s="5"/>
      <c r="AJ38" s="5"/>
      <c r="AK38" s="5"/>
    </row>
    <row r="39" spans="2:37" ht="12.75">
      <c r="B39" s="31"/>
      <c r="C39" s="31"/>
      <c r="AE39" s="170"/>
      <c r="AF39" s="170"/>
      <c r="AG39" s="170"/>
      <c r="AH39" s="170"/>
      <c r="AI39" s="170"/>
      <c r="AJ39" s="170"/>
      <c r="AK39" s="170"/>
    </row>
    <row r="40" ht="12.75">
      <c r="C40" s="20"/>
    </row>
    <row r="41" ht="12.75">
      <c r="C41" s="20"/>
    </row>
    <row r="42" ht="12.75">
      <c r="C42" s="20"/>
    </row>
    <row r="43" ht="12.75">
      <c r="C43" s="20"/>
    </row>
    <row r="44" ht="12.75">
      <c r="C44" s="20"/>
    </row>
    <row r="45" ht="12.75">
      <c r="C45" s="20"/>
    </row>
  </sheetData>
  <sheetProtection/>
  <mergeCells count="15">
    <mergeCell ref="AE39:AK39"/>
    <mergeCell ref="AI11:AK11"/>
    <mergeCell ref="AL11:AN11"/>
    <mergeCell ref="W11:Y11"/>
    <mergeCell ref="Z11:AB11"/>
    <mergeCell ref="AC11:AE11"/>
    <mergeCell ref="AF11:AH11"/>
    <mergeCell ref="AE37:AK37"/>
    <mergeCell ref="A4:AP4"/>
    <mergeCell ref="A8:AP8"/>
    <mergeCell ref="A9:AP9"/>
    <mergeCell ref="K11:M11"/>
    <mergeCell ref="N11:P11"/>
    <mergeCell ref="Q11:S11"/>
    <mergeCell ref="T11:V11"/>
  </mergeCells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9" scale="93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Layout" workbookViewId="0" topLeftCell="A5">
      <selection activeCell="G25" sqref="G25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4.8515625" style="5" bestFit="1" customWidth="1"/>
    <col min="4" max="4" width="10.140625" style="12" bestFit="1" customWidth="1"/>
    <col min="5" max="5" width="16.57421875" style="5" customWidth="1"/>
    <col min="6" max="6" width="7.57421875" style="7" customWidth="1"/>
    <col min="7" max="9" width="8.7109375" style="6" customWidth="1"/>
    <col min="10" max="16384" width="9.140625" style="1" customWidth="1"/>
  </cols>
  <sheetData>
    <row r="1" spans="1:10" ht="22.5">
      <c r="A1" s="166" t="s">
        <v>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39"/>
      <c r="C4" s="39" t="s">
        <v>4</v>
      </c>
      <c r="D4" s="6"/>
      <c r="E4" s="8"/>
      <c r="G4" s="40"/>
      <c r="H4" s="41"/>
      <c r="I4" s="41"/>
    </row>
    <row r="5" spans="2:9" ht="18.75">
      <c r="B5" s="39"/>
      <c r="C5" s="39" t="s">
        <v>21</v>
      </c>
      <c r="D5" s="6"/>
      <c r="E5" s="8"/>
      <c r="G5" s="40"/>
      <c r="H5" s="41"/>
      <c r="I5" s="41"/>
    </row>
    <row r="6" spans="4:5" ht="18.75">
      <c r="D6" s="6"/>
      <c r="E6" s="8"/>
    </row>
    <row r="7" spans="1:10" s="9" customFormat="1" ht="18.75" customHeight="1">
      <c r="A7" s="167" t="s">
        <v>14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s="9" customFormat="1" ht="18.75" customHeight="1">
      <c r="A8" s="167" t="s">
        <v>16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s="9" customFormat="1" ht="29.25" customHeight="1">
      <c r="A10" s="33"/>
      <c r="B10" s="34" t="s">
        <v>5</v>
      </c>
      <c r="C10" s="34" t="s">
        <v>6</v>
      </c>
      <c r="D10" s="34" t="s">
        <v>7</v>
      </c>
      <c r="E10" s="35" t="s">
        <v>8</v>
      </c>
      <c r="F10" s="34"/>
      <c r="G10" s="34"/>
      <c r="H10" s="34"/>
      <c r="I10" s="34" t="s">
        <v>9</v>
      </c>
      <c r="J10" s="34" t="s">
        <v>10</v>
      </c>
    </row>
    <row r="11" spans="1:10" ht="15" customHeight="1">
      <c r="A11" s="36"/>
      <c r="B11" s="71"/>
      <c r="C11" s="58" t="s">
        <v>17</v>
      </c>
      <c r="D11" s="73"/>
      <c r="E11" s="88"/>
      <c r="F11" s="37"/>
      <c r="G11" s="38"/>
      <c r="H11" s="38"/>
      <c r="I11" s="42"/>
      <c r="J11" s="43">
        <f aca="true" t="shared" si="0" ref="J11:J38">IF(ISBLANK(I11),"",TRUNC(20.5173*(15.5-I11)^1.92))</f>
      </c>
    </row>
    <row r="12" spans="1:10" ht="15" customHeight="1">
      <c r="A12" s="99">
        <v>1</v>
      </c>
      <c r="B12" s="100">
        <v>126</v>
      </c>
      <c r="C12" s="101" t="s">
        <v>38</v>
      </c>
      <c r="D12" s="102" t="s">
        <v>39</v>
      </c>
      <c r="E12" s="103" t="s">
        <v>37</v>
      </c>
      <c r="F12" s="37"/>
      <c r="G12" s="38"/>
      <c r="H12" s="38"/>
      <c r="I12" s="42">
        <v>8.38</v>
      </c>
      <c r="J12" s="43">
        <f t="shared" si="0"/>
        <v>888</v>
      </c>
    </row>
    <row r="13" spans="1:10" ht="15" customHeight="1">
      <c r="A13" s="99">
        <v>2</v>
      </c>
      <c r="B13" s="100">
        <v>173</v>
      </c>
      <c r="C13" s="101" t="s">
        <v>22</v>
      </c>
      <c r="D13" s="102" t="s">
        <v>23</v>
      </c>
      <c r="E13" s="103" t="s">
        <v>24</v>
      </c>
      <c r="F13" s="37"/>
      <c r="G13" s="38"/>
      <c r="H13" s="38"/>
      <c r="I13" s="42">
        <v>8.52</v>
      </c>
      <c r="J13" s="43">
        <f t="shared" si="0"/>
        <v>855</v>
      </c>
    </row>
    <row r="14" spans="1:10" ht="15" customHeight="1">
      <c r="A14" s="99">
        <v>3</v>
      </c>
      <c r="B14" s="100">
        <v>157</v>
      </c>
      <c r="C14" s="101" t="s">
        <v>27</v>
      </c>
      <c r="D14" s="102" t="s">
        <v>28</v>
      </c>
      <c r="E14" s="103" t="s">
        <v>29</v>
      </c>
      <c r="F14" s="37"/>
      <c r="G14" s="38"/>
      <c r="H14" s="38"/>
      <c r="I14" s="42">
        <v>9.44</v>
      </c>
      <c r="J14" s="43">
        <f t="shared" si="0"/>
        <v>652</v>
      </c>
    </row>
    <row r="15" spans="1:10" ht="15" customHeight="1">
      <c r="A15" s="99">
        <v>4</v>
      </c>
      <c r="B15" s="100">
        <v>108</v>
      </c>
      <c r="C15" s="101" t="s">
        <v>42</v>
      </c>
      <c r="D15" s="102" t="s">
        <v>43</v>
      </c>
      <c r="E15" s="103" t="s">
        <v>44</v>
      </c>
      <c r="F15" s="37"/>
      <c r="G15" s="38"/>
      <c r="H15" s="38"/>
      <c r="I15" s="42" t="s">
        <v>56</v>
      </c>
      <c r="J15" s="43"/>
    </row>
    <row r="16" spans="1:10" ht="15" customHeight="1">
      <c r="A16" s="36"/>
      <c r="B16" s="71"/>
      <c r="C16" s="58" t="s">
        <v>18</v>
      </c>
      <c r="D16" s="73"/>
      <c r="E16" s="88"/>
      <c r="F16" s="37"/>
      <c r="G16" s="38"/>
      <c r="H16" s="38"/>
      <c r="I16" s="42"/>
      <c r="J16" s="43">
        <f t="shared" si="0"/>
      </c>
    </row>
    <row r="17" spans="1:10" ht="15" customHeight="1">
      <c r="A17" s="99">
        <v>1</v>
      </c>
      <c r="B17" s="100">
        <v>100</v>
      </c>
      <c r="C17" s="101" t="s">
        <v>45</v>
      </c>
      <c r="D17" s="102" t="s">
        <v>46</v>
      </c>
      <c r="E17" s="103" t="s">
        <v>47</v>
      </c>
      <c r="F17" s="37"/>
      <c r="G17" s="38"/>
      <c r="H17" s="38"/>
      <c r="I17" s="42">
        <v>8.89</v>
      </c>
      <c r="J17" s="43">
        <f t="shared" si="0"/>
        <v>770</v>
      </c>
    </row>
    <row r="18" spans="1:10" ht="15" customHeight="1">
      <c r="A18" s="99">
        <v>2</v>
      </c>
      <c r="B18" s="100">
        <v>156</v>
      </c>
      <c r="C18" s="101" t="s">
        <v>30</v>
      </c>
      <c r="D18" s="102" t="s">
        <v>31</v>
      </c>
      <c r="E18" s="103" t="s">
        <v>29</v>
      </c>
      <c r="F18" s="37"/>
      <c r="G18" s="38"/>
      <c r="H18" s="38"/>
      <c r="I18" s="42">
        <v>9.34</v>
      </c>
      <c r="J18" s="43">
        <f t="shared" si="0"/>
        <v>673</v>
      </c>
    </row>
    <row r="19" spans="1:10" ht="15" customHeight="1">
      <c r="A19" s="99">
        <v>3</v>
      </c>
      <c r="B19" s="100">
        <v>127</v>
      </c>
      <c r="C19" s="101" t="s">
        <v>35</v>
      </c>
      <c r="D19" s="102" t="s">
        <v>36</v>
      </c>
      <c r="E19" s="103" t="s">
        <v>37</v>
      </c>
      <c r="F19" s="37"/>
      <c r="G19" s="38"/>
      <c r="H19" s="38"/>
      <c r="I19" s="42">
        <v>9.12</v>
      </c>
      <c r="J19" s="43">
        <f t="shared" si="0"/>
        <v>720</v>
      </c>
    </row>
    <row r="20" spans="1:10" ht="15" customHeight="1">
      <c r="A20" s="99">
        <v>4</v>
      </c>
      <c r="B20" s="104"/>
      <c r="C20" s="105"/>
      <c r="D20" s="106"/>
      <c r="E20" s="105"/>
      <c r="F20" s="37"/>
      <c r="G20" s="38"/>
      <c r="H20" s="38"/>
      <c r="I20" s="42"/>
      <c r="J20" s="43">
        <f t="shared" si="0"/>
      </c>
    </row>
    <row r="21" spans="1:10" ht="15" customHeight="1">
      <c r="A21" s="36"/>
      <c r="B21" s="71"/>
      <c r="C21" s="58" t="s">
        <v>19</v>
      </c>
      <c r="D21" s="73"/>
      <c r="E21" s="88"/>
      <c r="F21" s="37"/>
      <c r="G21" s="38"/>
      <c r="H21" s="38"/>
      <c r="I21" s="42"/>
      <c r="J21" s="43">
        <f t="shared" si="0"/>
      </c>
    </row>
    <row r="22" spans="1:10" ht="15" customHeight="1">
      <c r="A22" s="99">
        <v>1</v>
      </c>
      <c r="B22" s="104"/>
      <c r="C22" s="105"/>
      <c r="D22" s="106"/>
      <c r="E22" s="105"/>
      <c r="F22" s="37"/>
      <c r="G22" s="38"/>
      <c r="H22" s="38"/>
      <c r="I22" s="42"/>
      <c r="J22" s="43">
        <f t="shared" si="0"/>
      </c>
    </row>
    <row r="23" spans="1:10" ht="15" customHeight="1">
      <c r="A23" s="99">
        <v>2</v>
      </c>
      <c r="B23" s="100">
        <v>154</v>
      </c>
      <c r="C23" s="101" t="s">
        <v>34</v>
      </c>
      <c r="D23" s="102">
        <v>260698</v>
      </c>
      <c r="E23" s="103" t="s">
        <v>29</v>
      </c>
      <c r="F23" s="37"/>
      <c r="G23" s="38"/>
      <c r="H23" s="38"/>
      <c r="I23" s="42">
        <v>8.26</v>
      </c>
      <c r="J23" s="43">
        <f t="shared" si="0"/>
        <v>917</v>
      </c>
    </row>
    <row r="24" spans="1:10" ht="15" customHeight="1">
      <c r="A24" s="99">
        <v>3</v>
      </c>
      <c r="B24" s="100">
        <v>99</v>
      </c>
      <c r="C24" s="101" t="s">
        <v>48</v>
      </c>
      <c r="D24" s="102" t="s">
        <v>49</v>
      </c>
      <c r="E24" s="103" t="s">
        <v>50</v>
      </c>
      <c r="F24" s="37"/>
      <c r="G24" s="38"/>
      <c r="H24" s="38"/>
      <c r="I24" s="42">
        <v>9.67</v>
      </c>
      <c r="J24" s="43">
        <f t="shared" si="0"/>
        <v>605</v>
      </c>
    </row>
    <row r="25" spans="1:10" ht="15" customHeight="1">
      <c r="A25" s="99">
        <v>4</v>
      </c>
      <c r="B25" s="100"/>
      <c r="C25" s="101"/>
      <c r="D25" s="102"/>
      <c r="E25" s="103"/>
      <c r="F25" s="37"/>
      <c r="G25" s="38"/>
      <c r="H25" s="38"/>
      <c r="I25" s="42"/>
      <c r="J25" s="43">
        <f t="shared" si="0"/>
      </c>
    </row>
    <row r="26" spans="1:10" ht="15" customHeight="1">
      <c r="A26" s="36"/>
      <c r="B26" s="71"/>
      <c r="C26" s="58"/>
      <c r="D26" s="73"/>
      <c r="E26" s="88"/>
      <c r="F26" s="37"/>
      <c r="G26" s="38"/>
      <c r="H26" s="38"/>
      <c r="I26" s="42"/>
      <c r="J26" s="43"/>
    </row>
    <row r="27" spans="1:10" ht="15" customHeight="1">
      <c r="A27" s="99"/>
      <c r="B27" s="104"/>
      <c r="C27" s="105"/>
      <c r="D27" s="106"/>
      <c r="E27" s="105"/>
      <c r="F27" s="37"/>
      <c r="G27" s="38"/>
      <c r="H27" s="38"/>
      <c r="I27" s="42"/>
      <c r="J27" s="43"/>
    </row>
    <row r="28" spans="1:10" ht="15" customHeight="1">
      <c r="A28" s="99"/>
      <c r="B28" s="100"/>
      <c r="C28" s="101"/>
      <c r="D28" s="102"/>
      <c r="E28" s="103"/>
      <c r="F28" s="37"/>
      <c r="G28" s="38"/>
      <c r="H28" s="38"/>
      <c r="I28" s="42"/>
      <c r="J28" s="43"/>
    </row>
    <row r="29" spans="1:10" ht="15" customHeight="1">
      <c r="A29" s="99"/>
      <c r="B29" s="100"/>
      <c r="C29" s="101"/>
      <c r="D29" s="102"/>
      <c r="E29" s="103"/>
      <c r="F29" s="37"/>
      <c r="G29" s="38"/>
      <c r="H29" s="38"/>
      <c r="I29" s="42"/>
      <c r="J29" s="43"/>
    </row>
    <row r="30" spans="1:10" ht="15" customHeight="1">
      <c r="A30" s="99"/>
      <c r="B30" s="71"/>
      <c r="C30" s="72"/>
      <c r="D30" s="73"/>
      <c r="E30" s="88"/>
      <c r="F30" s="37"/>
      <c r="G30" s="38"/>
      <c r="H30" s="38"/>
      <c r="I30" s="42"/>
      <c r="J30" s="43"/>
    </row>
    <row r="31" spans="1:10" ht="15" customHeight="1">
      <c r="A31" s="36"/>
      <c r="B31" s="71"/>
      <c r="C31" s="72"/>
      <c r="D31" s="73"/>
      <c r="E31" s="88"/>
      <c r="F31" s="37"/>
      <c r="G31" s="38"/>
      <c r="H31" s="38"/>
      <c r="I31" s="42"/>
      <c r="J31" s="43">
        <f t="shared" si="0"/>
      </c>
    </row>
    <row r="32" spans="1:10" ht="15" customHeight="1">
      <c r="A32" s="36"/>
      <c r="B32" s="71"/>
      <c r="C32" s="72"/>
      <c r="D32" s="73"/>
      <c r="E32" s="88"/>
      <c r="F32" s="37"/>
      <c r="G32" s="38"/>
      <c r="H32" s="38"/>
      <c r="I32" s="42"/>
      <c r="J32" s="43">
        <f t="shared" si="0"/>
      </c>
    </row>
    <row r="33" spans="1:10" ht="15" customHeight="1">
      <c r="A33" s="36"/>
      <c r="B33" s="71"/>
      <c r="C33" s="72"/>
      <c r="D33" s="73"/>
      <c r="E33" s="88"/>
      <c r="F33" s="37"/>
      <c r="G33" s="38"/>
      <c r="H33" s="38"/>
      <c r="I33" s="42"/>
      <c r="J33" s="43">
        <f t="shared" si="0"/>
      </c>
    </row>
    <row r="34" spans="1:10" ht="15" customHeight="1">
      <c r="A34" s="36"/>
      <c r="B34" s="71"/>
      <c r="C34" s="72"/>
      <c r="D34" s="73"/>
      <c r="E34" s="88"/>
      <c r="F34" s="37"/>
      <c r="G34" s="38"/>
      <c r="H34" s="38"/>
      <c r="I34" s="42"/>
      <c r="J34" s="43">
        <f t="shared" si="0"/>
      </c>
    </row>
    <row r="35" spans="1:10" ht="15" customHeight="1">
      <c r="A35" s="36"/>
      <c r="B35" s="71"/>
      <c r="C35" s="72"/>
      <c r="D35" s="73"/>
      <c r="E35" s="88"/>
      <c r="F35" s="37"/>
      <c r="G35" s="38"/>
      <c r="H35" s="38"/>
      <c r="I35" s="42"/>
      <c r="J35" s="43">
        <f t="shared" si="0"/>
      </c>
    </row>
    <row r="36" spans="1:10" ht="15" customHeight="1">
      <c r="A36" s="36"/>
      <c r="B36" s="71"/>
      <c r="C36" s="72"/>
      <c r="D36" s="73"/>
      <c r="E36" s="88"/>
      <c r="F36" s="37"/>
      <c r="G36" s="38"/>
      <c r="H36" s="38"/>
      <c r="I36" s="42"/>
      <c r="J36" s="43">
        <f t="shared" si="0"/>
      </c>
    </row>
    <row r="37" spans="1:10" ht="15" customHeight="1">
      <c r="A37" s="36"/>
      <c r="B37" s="71"/>
      <c r="C37" s="72"/>
      <c r="D37" s="73"/>
      <c r="E37" s="88"/>
      <c r="F37" s="37"/>
      <c r="G37" s="38"/>
      <c r="H37" s="38"/>
      <c r="I37" s="42"/>
      <c r="J37" s="43">
        <f t="shared" si="0"/>
      </c>
    </row>
    <row r="38" spans="1:10" ht="15" customHeight="1">
      <c r="A38" s="36"/>
      <c r="B38" s="71"/>
      <c r="C38" s="72"/>
      <c r="D38" s="73"/>
      <c r="E38" s="88"/>
      <c r="F38" s="37"/>
      <c r="G38" s="38"/>
      <c r="H38" s="38"/>
      <c r="I38" s="42"/>
      <c r="J38" s="43">
        <f t="shared" si="0"/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headerFooter>
    <oddFooter>&amp;C&amp;G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N38"/>
  <sheetViews>
    <sheetView view="pageLayout" workbookViewId="0" topLeftCell="A7">
      <selection activeCell="D19" sqref="D19"/>
    </sheetView>
  </sheetViews>
  <sheetFormatPr defaultColWidth="9.140625" defaultRowHeight="12.75"/>
  <cols>
    <col min="1" max="1" width="3.8515625" style="19" customWidth="1"/>
    <col min="2" max="2" width="6.00390625" style="20" customWidth="1"/>
    <col min="3" max="3" width="18.00390625" style="21" bestFit="1" customWidth="1"/>
    <col min="4" max="4" width="10.140625" style="30" bestFit="1" customWidth="1"/>
    <col min="5" max="5" width="20.140625" style="21" customWidth="1"/>
    <col min="6" max="6" width="6.00390625" style="21" customWidth="1"/>
    <col min="7" max="7" width="6.57421875" style="21" customWidth="1"/>
    <col min="8" max="8" width="6.7109375" style="21" customWidth="1"/>
    <col min="9" max="24" width="2.28125" style="21" customWidth="1"/>
    <col min="25" max="32" width="2.28125" style="19" customWidth="1"/>
    <col min="33" max="38" width="2.28125" style="1" customWidth="1"/>
    <col min="39" max="39" width="7.28125" style="1" bestFit="1" customWidth="1"/>
    <col min="40" max="16384" width="9.140625" style="1" customWidth="1"/>
  </cols>
  <sheetData>
    <row r="4" spans="1:40" ht="23.25" customHeight="1">
      <c r="A4" s="166" t="s">
        <v>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</row>
    <row r="5" spans="1:35" ht="20.25">
      <c r="A5" s="50"/>
      <c r="B5" s="51"/>
      <c r="C5" s="50"/>
      <c r="D5" s="50"/>
      <c r="E5" s="52"/>
      <c r="F5" s="53"/>
      <c r="G5" s="53"/>
      <c r="H5" s="53"/>
      <c r="I5" s="50"/>
      <c r="J5" s="50"/>
      <c r="K5" s="50"/>
      <c r="L5" s="50"/>
      <c r="M5" s="50"/>
      <c r="V5" s="19"/>
      <c r="W5" s="19"/>
      <c r="X5" s="19"/>
      <c r="AD5" s="1"/>
      <c r="AE5" s="1"/>
      <c r="AF5" s="1"/>
      <c r="AH5" s="19"/>
      <c r="AI5" s="19"/>
    </row>
    <row r="6" spans="1:35" ht="20.25">
      <c r="A6" s="50"/>
      <c r="B6" s="39" t="s">
        <v>4</v>
      </c>
      <c r="C6" s="41"/>
      <c r="D6" s="50"/>
      <c r="E6" s="52"/>
      <c r="F6" s="53"/>
      <c r="G6" s="53"/>
      <c r="H6" s="53"/>
      <c r="I6" s="50"/>
      <c r="J6" s="50"/>
      <c r="K6" s="40"/>
      <c r="L6" s="41"/>
      <c r="M6" s="41"/>
      <c r="V6" s="19"/>
      <c r="W6" s="19"/>
      <c r="X6" s="19"/>
      <c r="AD6" s="1"/>
      <c r="AE6" s="1"/>
      <c r="AF6" s="1"/>
      <c r="AH6" s="19"/>
      <c r="AI6" s="19"/>
    </row>
    <row r="7" spans="1:40" ht="15.75" customHeight="1">
      <c r="A7" s="50"/>
      <c r="B7" s="39" t="s">
        <v>21</v>
      </c>
      <c r="C7" s="54"/>
      <c r="D7" s="50"/>
      <c r="E7" s="52"/>
      <c r="F7" s="53"/>
      <c r="G7" s="53"/>
      <c r="H7" s="53"/>
      <c r="I7" s="50"/>
      <c r="J7" s="50"/>
      <c r="K7" s="40"/>
      <c r="L7" s="41"/>
      <c r="M7" s="4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56"/>
      <c r="AE7" s="57"/>
      <c r="AF7" s="57"/>
      <c r="AG7" s="57"/>
      <c r="AH7" s="57"/>
      <c r="AI7" s="57"/>
      <c r="AJ7" s="57"/>
      <c r="AK7" s="9"/>
      <c r="AL7" s="57"/>
      <c r="AM7" s="57"/>
      <c r="AN7" s="9"/>
    </row>
    <row r="8" spans="1:40" ht="21" customHeight="1">
      <c r="A8" s="168" t="s">
        <v>15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20.25" customHeight="1">
      <c r="A9" s="167" t="s">
        <v>16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</row>
    <row r="10" spans="1:40" s="22" customFormat="1" ht="20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</row>
    <row r="11" s="22" customFormat="1" ht="12.75"/>
    <row r="12" spans="1:40" s="19" customFormat="1" ht="24.75" customHeight="1">
      <c r="A12" s="92"/>
      <c r="B12" s="92" t="s">
        <v>5</v>
      </c>
      <c r="C12" s="92" t="s">
        <v>6</v>
      </c>
      <c r="D12" s="92" t="s">
        <v>7</v>
      </c>
      <c r="E12" s="93" t="s">
        <v>8</v>
      </c>
      <c r="F12" s="95"/>
      <c r="G12" s="95">
        <v>2.4</v>
      </c>
      <c r="H12" s="95">
        <v>2.5</v>
      </c>
      <c r="I12" s="169">
        <v>2.6</v>
      </c>
      <c r="J12" s="169"/>
      <c r="K12" s="169"/>
      <c r="L12" s="169">
        <v>2.7</v>
      </c>
      <c r="M12" s="169"/>
      <c r="N12" s="169"/>
      <c r="O12" s="169">
        <v>2.8</v>
      </c>
      <c r="P12" s="169"/>
      <c r="Q12" s="169"/>
      <c r="R12" s="169">
        <v>2.9</v>
      </c>
      <c r="S12" s="169"/>
      <c r="T12" s="169"/>
      <c r="U12" s="169">
        <v>3</v>
      </c>
      <c r="V12" s="169"/>
      <c r="W12" s="169"/>
      <c r="X12" s="169">
        <v>3.1</v>
      </c>
      <c r="Y12" s="169"/>
      <c r="Z12" s="169"/>
      <c r="AA12" s="171">
        <v>3.2</v>
      </c>
      <c r="AB12" s="171"/>
      <c r="AC12" s="171"/>
      <c r="AD12" s="171">
        <v>3.3</v>
      </c>
      <c r="AE12" s="171"/>
      <c r="AF12" s="171"/>
      <c r="AG12" s="171">
        <v>3.4</v>
      </c>
      <c r="AH12" s="171"/>
      <c r="AI12" s="171"/>
      <c r="AJ12" s="171">
        <v>3.5</v>
      </c>
      <c r="AK12" s="171"/>
      <c r="AL12" s="171"/>
      <c r="AM12" s="92" t="s">
        <v>9</v>
      </c>
      <c r="AN12" s="92" t="s">
        <v>10</v>
      </c>
    </row>
    <row r="13" spans="1:40" ht="15" customHeight="1">
      <c r="A13" s="47">
        <v>1</v>
      </c>
      <c r="B13" s="100">
        <v>156</v>
      </c>
      <c r="C13" s="101" t="s">
        <v>30</v>
      </c>
      <c r="D13" s="102" t="s">
        <v>31</v>
      </c>
      <c r="E13" s="103" t="s">
        <v>29</v>
      </c>
      <c r="F13" s="97">
        <v>2.4</v>
      </c>
      <c r="G13" s="164" t="s">
        <v>78</v>
      </c>
      <c r="H13" s="164"/>
      <c r="I13" s="78"/>
      <c r="J13" s="79"/>
      <c r="K13" s="80"/>
      <c r="L13" s="78"/>
      <c r="M13" s="79"/>
      <c r="N13" s="80"/>
      <c r="O13" s="78"/>
      <c r="P13" s="79"/>
      <c r="Q13" s="80"/>
      <c r="R13" s="78"/>
      <c r="S13" s="79"/>
      <c r="T13" s="80"/>
      <c r="U13" s="78"/>
      <c r="V13" s="79"/>
      <c r="W13" s="80"/>
      <c r="X13" s="78"/>
      <c r="Y13" s="81"/>
      <c r="Z13" s="82"/>
      <c r="AA13" s="83"/>
      <c r="AB13" s="81"/>
      <c r="AC13" s="82"/>
      <c r="AD13" s="83"/>
      <c r="AE13" s="81"/>
      <c r="AF13" s="82"/>
      <c r="AG13" s="84"/>
      <c r="AH13" s="85"/>
      <c r="AI13" s="86"/>
      <c r="AJ13" s="85"/>
      <c r="AK13" s="85"/>
      <c r="AL13" s="85"/>
      <c r="AM13" s="87" t="s">
        <v>79</v>
      </c>
      <c r="AN13" s="98"/>
    </row>
    <row r="14" spans="1:40" ht="15" customHeight="1">
      <c r="A14" s="47">
        <v>2</v>
      </c>
      <c r="B14" s="100">
        <v>173</v>
      </c>
      <c r="C14" s="101" t="s">
        <v>22</v>
      </c>
      <c r="D14" s="102" t="s">
        <v>23</v>
      </c>
      <c r="E14" s="103" t="s">
        <v>24</v>
      </c>
      <c r="F14" s="90">
        <v>3</v>
      </c>
      <c r="G14" s="165"/>
      <c r="H14" s="165"/>
      <c r="I14" s="62"/>
      <c r="J14" s="63"/>
      <c r="K14" s="64"/>
      <c r="L14" s="62"/>
      <c r="M14" s="63"/>
      <c r="N14" s="64"/>
      <c r="O14" s="62"/>
      <c r="P14" s="63"/>
      <c r="Q14" s="64"/>
      <c r="R14" s="62"/>
      <c r="S14" s="63"/>
      <c r="T14" s="64"/>
      <c r="U14" s="62" t="s">
        <v>76</v>
      </c>
      <c r="V14" s="63"/>
      <c r="W14" s="64"/>
      <c r="X14" s="62" t="s">
        <v>55</v>
      </c>
      <c r="Y14" s="65"/>
      <c r="Z14" s="66"/>
      <c r="AA14" s="67" t="s">
        <v>76</v>
      </c>
      <c r="AB14" s="65"/>
      <c r="AC14" s="66"/>
      <c r="AD14" s="67" t="s">
        <v>55</v>
      </c>
      <c r="AE14" s="65"/>
      <c r="AF14" s="66"/>
      <c r="AG14" s="68" t="s">
        <v>54</v>
      </c>
      <c r="AH14" s="69" t="s">
        <v>54</v>
      </c>
      <c r="AI14" s="70" t="s">
        <v>54</v>
      </c>
      <c r="AJ14" s="69"/>
      <c r="AK14" s="69"/>
      <c r="AL14" s="69"/>
      <c r="AM14" s="42">
        <v>3.2</v>
      </c>
      <c r="AN14" s="98">
        <f aca="true" t="shared" si="0" ref="AN14:AN20">IF(ISBLANK(AM14),"",TRUNC(0.2797*(AM14*100-100)^1.35))</f>
        <v>406</v>
      </c>
    </row>
    <row r="15" spans="1:40" ht="15" customHeight="1">
      <c r="A15" s="47">
        <v>3</v>
      </c>
      <c r="B15" s="100">
        <v>99</v>
      </c>
      <c r="C15" s="101" t="s">
        <v>48</v>
      </c>
      <c r="D15" s="102" t="s">
        <v>49</v>
      </c>
      <c r="E15" s="103" t="s">
        <v>50</v>
      </c>
      <c r="F15" s="90">
        <v>3</v>
      </c>
      <c r="G15" s="165"/>
      <c r="H15" s="165"/>
      <c r="I15" s="62"/>
      <c r="J15" s="63"/>
      <c r="K15" s="64"/>
      <c r="L15" s="62"/>
      <c r="M15" s="63"/>
      <c r="N15" s="64"/>
      <c r="O15" s="62"/>
      <c r="P15" s="63"/>
      <c r="Q15" s="64"/>
      <c r="R15" s="62"/>
      <c r="S15" s="63"/>
      <c r="T15" s="64"/>
      <c r="U15" s="62" t="s">
        <v>76</v>
      </c>
      <c r="V15" s="63"/>
      <c r="W15" s="64"/>
      <c r="X15" s="62" t="s">
        <v>54</v>
      </c>
      <c r="Y15" s="65" t="s">
        <v>54</v>
      </c>
      <c r="Z15" s="66" t="s">
        <v>76</v>
      </c>
      <c r="AA15" s="67" t="s">
        <v>76</v>
      </c>
      <c r="AB15" s="65"/>
      <c r="AC15" s="66"/>
      <c r="AD15" s="67" t="s">
        <v>54</v>
      </c>
      <c r="AE15" s="65" t="s">
        <v>76</v>
      </c>
      <c r="AF15" s="66"/>
      <c r="AG15" s="68" t="s">
        <v>76</v>
      </c>
      <c r="AH15" s="69"/>
      <c r="AI15" s="70"/>
      <c r="AJ15" s="69" t="s">
        <v>54</v>
      </c>
      <c r="AK15" s="69" t="s">
        <v>54</v>
      </c>
      <c r="AL15" s="69" t="s">
        <v>54</v>
      </c>
      <c r="AM15" s="42">
        <v>3.4</v>
      </c>
      <c r="AN15" s="98">
        <f t="shared" si="0"/>
        <v>457</v>
      </c>
    </row>
    <row r="16" spans="1:40" ht="15" customHeight="1">
      <c r="A16" s="47">
        <v>4</v>
      </c>
      <c r="B16" s="100">
        <v>154</v>
      </c>
      <c r="C16" s="101" t="s">
        <v>34</v>
      </c>
      <c r="D16" s="102">
        <v>260698</v>
      </c>
      <c r="E16" s="103" t="s">
        <v>29</v>
      </c>
      <c r="F16" s="90">
        <v>2.4</v>
      </c>
      <c r="G16" s="165" t="s">
        <v>80</v>
      </c>
      <c r="H16" s="165"/>
      <c r="I16" s="62"/>
      <c r="J16" s="63"/>
      <c r="K16" s="64"/>
      <c r="L16" s="62"/>
      <c r="M16" s="63"/>
      <c r="N16" s="64"/>
      <c r="O16" s="62"/>
      <c r="P16" s="63"/>
      <c r="Q16" s="64"/>
      <c r="R16" s="62"/>
      <c r="S16" s="63"/>
      <c r="T16" s="64"/>
      <c r="U16" s="62"/>
      <c r="V16" s="63"/>
      <c r="W16" s="64"/>
      <c r="X16" s="62"/>
      <c r="Y16" s="65"/>
      <c r="Z16" s="66"/>
      <c r="AA16" s="67"/>
      <c r="AB16" s="65"/>
      <c r="AC16" s="66"/>
      <c r="AD16" s="67"/>
      <c r="AE16" s="65"/>
      <c r="AF16" s="66"/>
      <c r="AG16" s="68"/>
      <c r="AH16" s="69"/>
      <c r="AI16" s="70"/>
      <c r="AJ16" s="69"/>
      <c r="AK16" s="69"/>
      <c r="AL16" s="69"/>
      <c r="AM16" s="42" t="s">
        <v>79</v>
      </c>
      <c r="AN16" s="98"/>
    </row>
    <row r="17" spans="1:40" ht="15" customHeight="1">
      <c r="A17" s="47">
        <v>5</v>
      </c>
      <c r="B17" s="100">
        <v>127</v>
      </c>
      <c r="C17" s="101" t="s">
        <v>35</v>
      </c>
      <c r="D17" s="102" t="s">
        <v>36</v>
      </c>
      <c r="E17" s="103" t="s">
        <v>37</v>
      </c>
      <c r="F17" s="90">
        <v>2.5</v>
      </c>
      <c r="G17" s="165"/>
      <c r="H17" s="165" t="s">
        <v>78</v>
      </c>
      <c r="I17" s="62"/>
      <c r="J17" s="63"/>
      <c r="K17" s="64"/>
      <c r="L17" s="62"/>
      <c r="M17" s="63"/>
      <c r="N17" s="64"/>
      <c r="O17" s="62"/>
      <c r="P17" s="63"/>
      <c r="Q17" s="64"/>
      <c r="R17" s="62"/>
      <c r="S17" s="63"/>
      <c r="T17" s="64"/>
      <c r="U17" s="62"/>
      <c r="V17" s="63"/>
      <c r="W17" s="64"/>
      <c r="X17" s="62"/>
      <c r="Y17" s="65"/>
      <c r="Z17" s="66"/>
      <c r="AA17" s="67"/>
      <c r="AB17" s="65"/>
      <c r="AC17" s="66"/>
      <c r="AD17" s="67"/>
      <c r="AE17" s="65"/>
      <c r="AF17" s="66"/>
      <c r="AG17" s="68"/>
      <c r="AH17" s="69"/>
      <c r="AI17" s="70"/>
      <c r="AJ17" s="69"/>
      <c r="AK17" s="69"/>
      <c r="AL17" s="69"/>
      <c r="AM17" s="42" t="s">
        <v>79</v>
      </c>
      <c r="AN17" s="98"/>
    </row>
    <row r="18" spans="1:40" ht="15" customHeight="1">
      <c r="A18" s="47">
        <v>6</v>
      </c>
      <c r="B18" s="100">
        <v>100</v>
      </c>
      <c r="C18" s="101" t="s">
        <v>45</v>
      </c>
      <c r="D18" s="102" t="s">
        <v>46</v>
      </c>
      <c r="E18" s="103" t="s">
        <v>47</v>
      </c>
      <c r="F18" s="90">
        <v>3</v>
      </c>
      <c r="G18" s="165"/>
      <c r="H18" s="165"/>
      <c r="I18" s="62"/>
      <c r="J18" s="63"/>
      <c r="K18" s="64"/>
      <c r="L18" s="62"/>
      <c r="M18" s="63"/>
      <c r="N18" s="64"/>
      <c r="O18" s="62"/>
      <c r="P18" s="63"/>
      <c r="Q18" s="64"/>
      <c r="R18" s="62"/>
      <c r="S18" s="63"/>
      <c r="T18" s="64"/>
      <c r="U18" s="62" t="s">
        <v>54</v>
      </c>
      <c r="V18" s="63" t="s">
        <v>76</v>
      </c>
      <c r="W18" s="64"/>
      <c r="X18" s="62" t="s">
        <v>55</v>
      </c>
      <c r="Y18" s="65"/>
      <c r="Z18" s="66"/>
      <c r="AA18" s="67" t="s">
        <v>54</v>
      </c>
      <c r="AB18" s="65" t="s">
        <v>54</v>
      </c>
      <c r="AC18" s="66" t="s">
        <v>54</v>
      </c>
      <c r="AD18" s="67"/>
      <c r="AE18" s="65"/>
      <c r="AF18" s="66"/>
      <c r="AG18" s="68"/>
      <c r="AH18" s="69"/>
      <c r="AI18" s="70"/>
      <c r="AJ18" s="69"/>
      <c r="AK18" s="69"/>
      <c r="AL18" s="69"/>
      <c r="AM18" s="42">
        <v>3</v>
      </c>
      <c r="AN18" s="98">
        <f t="shared" si="0"/>
        <v>357</v>
      </c>
    </row>
    <row r="19" spans="1:40" ht="15" customHeight="1">
      <c r="A19" s="47">
        <v>7</v>
      </c>
      <c r="B19" s="100">
        <v>157</v>
      </c>
      <c r="C19" s="101" t="s">
        <v>27</v>
      </c>
      <c r="D19" s="102" t="s">
        <v>28</v>
      </c>
      <c r="E19" s="103" t="s">
        <v>29</v>
      </c>
      <c r="F19" s="90">
        <v>2.4</v>
      </c>
      <c r="G19" s="165" t="s">
        <v>78</v>
      </c>
      <c r="H19" s="165"/>
      <c r="I19" s="62"/>
      <c r="J19" s="63"/>
      <c r="K19" s="64"/>
      <c r="L19" s="62"/>
      <c r="M19" s="63"/>
      <c r="N19" s="64"/>
      <c r="O19" s="62"/>
      <c r="P19" s="63"/>
      <c r="Q19" s="64"/>
      <c r="R19" s="62"/>
      <c r="S19" s="63"/>
      <c r="T19" s="64"/>
      <c r="U19" s="62"/>
      <c r="V19" s="63"/>
      <c r="W19" s="64"/>
      <c r="X19" s="62"/>
      <c r="Y19" s="65"/>
      <c r="Z19" s="66"/>
      <c r="AA19" s="67"/>
      <c r="AB19" s="65"/>
      <c r="AC19" s="66"/>
      <c r="AD19" s="67"/>
      <c r="AE19" s="65"/>
      <c r="AF19" s="66"/>
      <c r="AG19" s="68"/>
      <c r="AH19" s="69"/>
      <c r="AI19" s="70"/>
      <c r="AJ19" s="69"/>
      <c r="AK19" s="69"/>
      <c r="AL19" s="69"/>
      <c r="AM19" s="42" t="s">
        <v>79</v>
      </c>
      <c r="AN19" s="98"/>
    </row>
    <row r="20" spans="1:40" ht="15" customHeight="1">
      <c r="A20" s="47">
        <v>8</v>
      </c>
      <c r="B20" s="100">
        <v>126</v>
      </c>
      <c r="C20" s="101" t="s">
        <v>38</v>
      </c>
      <c r="D20" s="102" t="s">
        <v>39</v>
      </c>
      <c r="E20" s="103" t="s">
        <v>37</v>
      </c>
      <c r="F20" s="90">
        <v>2.5</v>
      </c>
      <c r="G20" s="165"/>
      <c r="H20" s="165" t="s">
        <v>76</v>
      </c>
      <c r="I20" s="62" t="s">
        <v>54</v>
      </c>
      <c r="J20" s="63" t="s">
        <v>76</v>
      </c>
      <c r="K20" s="64"/>
      <c r="L20" s="62" t="s">
        <v>76</v>
      </c>
      <c r="M20" s="63"/>
      <c r="N20" s="64"/>
      <c r="O20" s="62" t="s">
        <v>76</v>
      </c>
      <c r="P20" s="63"/>
      <c r="Q20" s="64"/>
      <c r="R20" s="62" t="s">
        <v>54</v>
      </c>
      <c r="S20" s="63" t="s">
        <v>54</v>
      </c>
      <c r="T20" s="64" t="s">
        <v>76</v>
      </c>
      <c r="U20" s="62" t="s">
        <v>54</v>
      </c>
      <c r="V20" s="63" t="s">
        <v>54</v>
      </c>
      <c r="W20" s="64" t="s">
        <v>76</v>
      </c>
      <c r="X20" s="62" t="s">
        <v>54</v>
      </c>
      <c r="Y20" s="65" t="s">
        <v>54</v>
      </c>
      <c r="Z20" s="66" t="s">
        <v>54</v>
      </c>
      <c r="AA20" s="67"/>
      <c r="AB20" s="65"/>
      <c r="AC20" s="66"/>
      <c r="AD20" s="67"/>
      <c r="AE20" s="65"/>
      <c r="AF20" s="66"/>
      <c r="AG20" s="68"/>
      <c r="AH20" s="69"/>
      <c r="AI20" s="70"/>
      <c r="AJ20" s="69"/>
      <c r="AK20" s="69"/>
      <c r="AL20" s="69"/>
      <c r="AM20" s="42">
        <v>3</v>
      </c>
      <c r="AN20" s="98">
        <f t="shared" si="0"/>
        <v>357</v>
      </c>
    </row>
    <row r="21" spans="1:40" ht="15" customHeight="1">
      <c r="A21" s="46"/>
      <c r="B21" s="74"/>
      <c r="C21" s="75"/>
      <c r="D21" s="76"/>
      <c r="E21" s="75"/>
      <c r="F21" s="90"/>
      <c r="G21" s="165"/>
      <c r="H21" s="165"/>
      <c r="I21" s="62"/>
      <c r="J21" s="63"/>
      <c r="K21" s="64"/>
      <c r="L21" s="62"/>
      <c r="M21" s="63"/>
      <c r="N21" s="64"/>
      <c r="O21" s="62"/>
      <c r="P21" s="63"/>
      <c r="Q21" s="64"/>
      <c r="R21" s="62"/>
      <c r="S21" s="63"/>
      <c r="T21" s="64"/>
      <c r="U21" s="62"/>
      <c r="V21" s="63"/>
      <c r="W21" s="64"/>
      <c r="X21" s="62"/>
      <c r="Y21" s="65"/>
      <c r="Z21" s="66"/>
      <c r="AA21" s="67"/>
      <c r="AB21" s="65"/>
      <c r="AC21" s="66"/>
      <c r="AD21" s="67"/>
      <c r="AE21" s="65"/>
      <c r="AF21" s="66"/>
      <c r="AG21" s="68"/>
      <c r="AH21" s="69"/>
      <c r="AI21" s="70"/>
      <c r="AJ21" s="69"/>
      <c r="AK21" s="69"/>
      <c r="AL21" s="69"/>
      <c r="AM21" s="42"/>
      <c r="AN21" s="98">
        <f aca="true" t="shared" si="1" ref="AN21:AN38">IF(ISBLANK(AM21),"",TRUNC(0.2797*(AM21*100-100)^1.35))</f>
      </c>
    </row>
    <row r="22" spans="1:40" ht="15" customHeight="1">
      <c r="A22" s="46"/>
      <c r="B22" s="74"/>
      <c r="C22" s="75"/>
      <c r="D22" s="76"/>
      <c r="E22" s="75"/>
      <c r="F22" s="90"/>
      <c r="G22" s="165"/>
      <c r="H22" s="165"/>
      <c r="I22" s="62"/>
      <c r="J22" s="63"/>
      <c r="K22" s="64"/>
      <c r="L22" s="62"/>
      <c r="M22" s="63"/>
      <c r="N22" s="64"/>
      <c r="O22" s="62"/>
      <c r="P22" s="63"/>
      <c r="Q22" s="64"/>
      <c r="R22" s="62"/>
      <c r="S22" s="63"/>
      <c r="T22" s="64"/>
      <c r="U22" s="62"/>
      <c r="V22" s="63"/>
      <c r="W22" s="64"/>
      <c r="X22" s="62"/>
      <c r="Y22" s="65"/>
      <c r="Z22" s="66"/>
      <c r="AA22" s="67"/>
      <c r="AB22" s="65"/>
      <c r="AC22" s="66"/>
      <c r="AD22" s="67"/>
      <c r="AE22" s="65"/>
      <c r="AF22" s="66"/>
      <c r="AG22" s="68"/>
      <c r="AH22" s="69"/>
      <c r="AI22" s="70"/>
      <c r="AJ22" s="69"/>
      <c r="AK22" s="69"/>
      <c r="AL22" s="69"/>
      <c r="AM22" s="42"/>
      <c r="AN22" s="98">
        <f t="shared" si="1"/>
      </c>
    </row>
    <row r="23" spans="1:40" ht="15" customHeight="1">
      <c r="A23" s="46"/>
      <c r="B23" s="74"/>
      <c r="C23" s="75"/>
      <c r="D23" s="76"/>
      <c r="E23" s="75"/>
      <c r="F23" s="90"/>
      <c r="G23" s="165"/>
      <c r="H23" s="165"/>
      <c r="I23" s="62"/>
      <c r="J23" s="63"/>
      <c r="K23" s="64"/>
      <c r="L23" s="62"/>
      <c r="M23" s="63"/>
      <c r="N23" s="64"/>
      <c r="O23" s="62"/>
      <c r="P23" s="63"/>
      <c r="Q23" s="64"/>
      <c r="R23" s="62"/>
      <c r="S23" s="63"/>
      <c r="T23" s="64"/>
      <c r="U23" s="62"/>
      <c r="V23" s="63"/>
      <c r="W23" s="64"/>
      <c r="X23" s="62"/>
      <c r="Y23" s="65"/>
      <c r="Z23" s="66"/>
      <c r="AA23" s="67"/>
      <c r="AB23" s="65"/>
      <c r="AC23" s="66"/>
      <c r="AD23" s="67"/>
      <c r="AE23" s="65"/>
      <c r="AF23" s="66"/>
      <c r="AG23" s="68"/>
      <c r="AH23" s="69"/>
      <c r="AI23" s="70"/>
      <c r="AJ23" s="69"/>
      <c r="AK23" s="69"/>
      <c r="AL23" s="69"/>
      <c r="AM23" s="42"/>
      <c r="AN23" s="98">
        <f t="shared" si="1"/>
      </c>
    </row>
    <row r="24" spans="1:40" ht="15" customHeight="1">
      <c r="A24" s="46"/>
      <c r="B24" s="74"/>
      <c r="C24" s="75"/>
      <c r="D24" s="76"/>
      <c r="E24" s="75"/>
      <c r="F24" s="90"/>
      <c r="G24" s="165"/>
      <c r="H24" s="165"/>
      <c r="I24" s="62"/>
      <c r="J24" s="63"/>
      <c r="K24" s="64"/>
      <c r="L24" s="62"/>
      <c r="M24" s="63"/>
      <c r="N24" s="64"/>
      <c r="O24" s="62"/>
      <c r="P24" s="63"/>
      <c r="Q24" s="64"/>
      <c r="R24" s="62"/>
      <c r="S24" s="63"/>
      <c r="T24" s="64"/>
      <c r="U24" s="62"/>
      <c r="V24" s="63"/>
      <c r="W24" s="64"/>
      <c r="X24" s="62"/>
      <c r="Y24" s="65"/>
      <c r="Z24" s="66"/>
      <c r="AA24" s="67"/>
      <c r="AB24" s="65"/>
      <c r="AC24" s="66"/>
      <c r="AD24" s="67"/>
      <c r="AE24" s="65"/>
      <c r="AF24" s="66"/>
      <c r="AG24" s="68"/>
      <c r="AH24" s="69"/>
      <c r="AI24" s="70"/>
      <c r="AJ24" s="69"/>
      <c r="AK24" s="69"/>
      <c r="AL24" s="69"/>
      <c r="AM24" s="42"/>
      <c r="AN24" s="98">
        <f t="shared" si="1"/>
      </c>
    </row>
    <row r="25" spans="1:40" ht="15" customHeight="1">
      <c r="A25" s="46"/>
      <c r="B25" s="71"/>
      <c r="C25" s="72"/>
      <c r="D25" s="73"/>
      <c r="E25" s="88"/>
      <c r="F25" s="90"/>
      <c r="G25" s="165"/>
      <c r="H25" s="165"/>
      <c r="I25" s="62"/>
      <c r="J25" s="63"/>
      <c r="K25" s="64"/>
      <c r="L25" s="62"/>
      <c r="M25" s="63"/>
      <c r="N25" s="64"/>
      <c r="O25" s="62"/>
      <c r="P25" s="63"/>
      <c r="Q25" s="64"/>
      <c r="R25" s="62"/>
      <c r="S25" s="63"/>
      <c r="T25" s="64"/>
      <c r="U25" s="62"/>
      <c r="V25" s="63"/>
      <c r="W25" s="64"/>
      <c r="X25" s="62"/>
      <c r="Y25" s="65"/>
      <c r="Z25" s="66"/>
      <c r="AA25" s="67"/>
      <c r="AB25" s="65"/>
      <c r="AC25" s="66"/>
      <c r="AD25" s="67"/>
      <c r="AE25" s="65"/>
      <c r="AF25" s="66"/>
      <c r="AG25" s="68"/>
      <c r="AH25" s="69"/>
      <c r="AI25" s="70"/>
      <c r="AJ25" s="69"/>
      <c r="AK25" s="69"/>
      <c r="AL25" s="69"/>
      <c r="AM25" s="42"/>
      <c r="AN25" s="98">
        <f t="shared" si="1"/>
      </c>
    </row>
    <row r="26" spans="1:40" ht="15" customHeight="1">
      <c r="A26" s="46"/>
      <c r="B26" s="74"/>
      <c r="C26" s="75"/>
      <c r="D26" s="76"/>
      <c r="E26" s="75"/>
      <c r="F26" s="90"/>
      <c r="G26" s="165"/>
      <c r="H26" s="165"/>
      <c r="I26" s="62"/>
      <c r="J26" s="63"/>
      <c r="K26" s="64"/>
      <c r="L26" s="62"/>
      <c r="M26" s="63"/>
      <c r="N26" s="64"/>
      <c r="O26" s="62"/>
      <c r="P26" s="63"/>
      <c r="Q26" s="64"/>
      <c r="R26" s="62"/>
      <c r="S26" s="63"/>
      <c r="T26" s="64"/>
      <c r="U26" s="62"/>
      <c r="V26" s="63"/>
      <c r="W26" s="64"/>
      <c r="X26" s="62"/>
      <c r="Y26" s="65"/>
      <c r="Z26" s="66"/>
      <c r="AA26" s="67"/>
      <c r="AB26" s="65"/>
      <c r="AC26" s="66"/>
      <c r="AD26" s="67"/>
      <c r="AE26" s="65"/>
      <c r="AF26" s="66"/>
      <c r="AG26" s="68"/>
      <c r="AH26" s="69"/>
      <c r="AI26" s="70"/>
      <c r="AJ26" s="69"/>
      <c r="AK26" s="69"/>
      <c r="AL26" s="69"/>
      <c r="AM26" s="42"/>
      <c r="AN26" s="98">
        <f t="shared" si="1"/>
      </c>
    </row>
    <row r="27" spans="1:40" ht="15" customHeight="1">
      <c r="A27" s="46"/>
      <c r="B27" s="71"/>
      <c r="C27" s="72"/>
      <c r="D27" s="73"/>
      <c r="E27" s="88"/>
      <c r="F27" s="90"/>
      <c r="G27" s="165"/>
      <c r="H27" s="165"/>
      <c r="I27" s="62"/>
      <c r="J27" s="63"/>
      <c r="K27" s="64"/>
      <c r="L27" s="62"/>
      <c r="M27" s="63"/>
      <c r="N27" s="64"/>
      <c r="O27" s="62"/>
      <c r="P27" s="63"/>
      <c r="Q27" s="64"/>
      <c r="R27" s="62"/>
      <c r="S27" s="63"/>
      <c r="T27" s="64"/>
      <c r="U27" s="62"/>
      <c r="V27" s="63"/>
      <c r="W27" s="64"/>
      <c r="X27" s="62"/>
      <c r="Y27" s="65"/>
      <c r="Z27" s="66"/>
      <c r="AA27" s="67"/>
      <c r="AB27" s="65"/>
      <c r="AC27" s="66"/>
      <c r="AD27" s="67"/>
      <c r="AE27" s="65"/>
      <c r="AF27" s="66"/>
      <c r="AG27" s="68"/>
      <c r="AH27" s="69"/>
      <c r="AI27" s="70"/>
      <c r="AJ27" s="69"/>
      <c r="AK27" s="69"/>
      <c r="AL27" s="69"/>
      <c r="AM27" s="42"/>
      <c r="AN27" s="98">
        <f t="shared" si="1"/>
      </c>
    </row>
    <row r="28" spans="1:40" ht="15" customHeight="1">
      <c r="A28" s="46"/>
      <c r="B28" s="74"/>
      <c r="C28" s="75"/>
      <c r="D28" s="76"/>
      <c r="E28" s="75"/>
      <c r="F28" s="90"/>
      <c r="G28" s="165"/>
      <c r="H28" s="165"/>
      <c r="I28" s="62"/>
      <c r="J28" s="63"/>
      <c r="K28" s="64"/>
      <c r="L28" s="62"/>
      <c r="M28" s="63"/>
      <c r="N28" s="64"/>
      <c r="O28" s="62"/>
      <c r="P28" s="63"/>
      <c r="Q28" s="64"/>
      <c r="R28" s="62"/>
      <c r="S28" s="63"/>
      <c r="T28" s="64"/>
      <c r="U28" s="62"/>
      <c r="V28" s="63"/>
      <c r="W28" s="64"/>
      <c r="X28" s="62"/>
      <c r="Y28" s="65"/>
      <c r="Z28" s="66"/>
      <c r="AA28" s="67"/>
      <c r="AB28" s="65"/>
      <c r="AC28" s="66"/>
      <c r="AD28" s="67"/>
      <c r="AE28" s="65"/>
      <c r="AF28" s="66"/>
      <c r="AG28" s="68"/>
      <c r="AH28" s="69"/>
      <c r="AI28" s="70"/>
      <c r="AJ28" s="69"/>
      <c r="AK28" s="69"/>
      <c r="AL28" s="69"/>
      <c r="AM28" s="42"/>
      <c r="AN28" s="98">
        <f t="shared" si="1"/>
      </c>
    </row>
    <row r="29" spans="1:40" ht="15" customHeight="1">
      <c r="A29" s="46"/>
      <c r="B29" s="71"/>
      <c r="C29" s="72"/>
      <c r="D29" s="73"/>
      <c r="E29" s="88"/>
      <c r="F29" s="90"/>
      <c r="G29" s="165"/>
      <c r="H29" s="165"/>
      <c r="I29" s="62"/>
      <c r="J29" s="63"/>
      <c r="K29" s="64"/>
      <c r="L29" s="62"/>
      <c r="M29" s="63"/>
      <c r="N29" s="64"/>
      <c r="O29" s="62"/>
      <c r="P29" s="63"/>
      <c r="Q29" s="64"/>
      <c r="R29" s="62"/>
      <c r="S29" s="63"/>
      <c r="T29" s="64"/>
      <c r="U29" s="62"/>
      <c r="V29" s="63"/>
      <c r="W29" s="64"/>
      <c r="X29" s="62"/>
      <c r="Y29" s="65"/>
      <c r="Z29" s="66"/>
      <c r="AA29" s="67"/>
      <c r="AB29" s="65"/>
      <c r="AC29" s="66"/>
      <c r="AD29" s="67"/>
      <c r="AE29" s="65"/>
      <c r="AF29" s="66"/>
      <c r="AG29" s="68"/>
      <c r="AH29" s="69"/>
      <c r="AI29" s="70"/>
      <c r="AJ29" s="69"/>
      <c r="AK29" s="69"/>
      <c r="AL29" s="69"/>
      <c r="AM29" s="42"/>
      <c r="AN29" s="98">
        <f t="shared" si="1"/>
      </c>
    </row>
    <row r="30" spans="1:40" ht="15" customHeight="1">
      <c r="A30" s="46"/>
      <c r="B30" s="74"/>
      <c r="C30" s="75"/>
      <c r="D30" s="76"/>
      <c r="E30" s="75"/>
      <c r="F30" s="90"/>
      <c r="G30" s="165"/>
      <c r="H30" s="165"/>
      <c r="I30" s="62"/>
      <c r="J30" s="63"/>
      <c r="K30" s="64"/>
      <c r="L30" s="62"/>
      <c r="M30" s="63"/>
      <c r="N30" s="64"/>
      <c r="O30" s="62"/>
      <c r="P30" s="63"/>
      <c r="Q30" s="64"/>
      <c r="R30" s="62"/>
      <c r="S30" s="63"/>
      <c r="T30" s="64"/>
      <c r="U30" s="62"/>
      <c r="V30" s="63"/>
      <c r="W30" s="64"/>
      <c r="X30" s="62"/>
      <c r="Y30" s="65"/>
      <c r="Z30" s="66"/>
      <c r="AA30" s="67"/>
      <c r="AB30" s="65"/>
      <c r="AC30" s="66"/>
      <c r="AD30" s="67"/>
      <c r="AE30" s="65"/>
      <c r="AF30" s="66"/>
      <c r="AG30" s="68"/>
      <c r="AH30" s="69"/>
      <c r="AI30" s="70"/>
      <c r="AJ30" s="69"/>
      <c r="AK30" s="69"/>
      <c r="AL30" s="69"/>
      <c r="AM30" s="42"/>
      <c r="AN30" s="98">
        <f t="shared" si="1"/>
      </c>
    </row>
    <row r="31" spans="1:40" ht="15" customHeight="1">
      <c r="A31" s="46"/>
      <c r="B31" s="71"/>
      <c r="C31" s="72"/>
      <c r="D31" s="73"/>
      <c r="E31" s="88"/>
      <c r="F31" s="90"/>
      <c r="G31" s="165"/>
      <c r="H31" s="165"/>
      <c r="I31" s="62"/>
      <c r="J31" s="63"/>
      <c r="K31" s="64"/>
      <c r="L31" s="62"/>
      <c r="M31" s="63"/>
      <c r="N31" s="64"/>
      <c r="O31" s="62"/>
      <c r="P31" s="63"/>
      <c r="Q31" s="64"/>
      <c r="R31" s="62"/>
      <c r="S31" s="63"/>
      <c r="T31" s="64"/>
      <c r="U31" s="62"/>
      <c r="V31" s="63"/>
      <c r="W31" s="64"/>
      <c r="X31" s="62"/>
      <c r="Y31" s="65"/>
      <c r="Z31" s="66"/>
      <c r="AA31" s="67"/>
      <c r="AB31" s="65"/>
      <c r="AC31" s="66"/>
      <c r="AD31" s="67"/>
      <c r="AE31" s="65"/>
      <c r="AF31" s="66"/>
      <c r="AG31" s="68"/>
      <c r="AH31" s="69"/>
      <c r="AI31" s="70"/>
      <c r="AJ31" s="69"/>
      <c r="AK31" s="69"/>
      <c r="AL31" s="69"/>
      <c r="AM31" s="42"/>
      <c r="AN31" s="98">
        <f t="shared" si="1"/>
      </c>
    </row>
    <row r="32" spans="1:40" ht="15" customHeight="1">
      <c r="A32" s="46"/>
      <c r="B32" s="74"/>
      <c r="C32" s="75"/>
      <c r="D32" s="76"/>
      <c r="E32" s="75"/>
      <c r="F32" s="90"/>
      <c r="G32" s="165"/>
      <c r="H32" s="165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/>
      <c r="V32" s="63"/>
      <c r="W32" s="64"/>
      <c r="X32" s="62"/>
      <c r="Y32" s="65"/>
      <c r="Z32" s="66"/>
      <c r="AA32" s="67"/>
      <c r="AB32" s="65"/>
      <c r="AC32" s="66"/>
      <c r="AD32" s="67"/>
      <c r="AE32" s="65"/>
      <c r="AF32" s="66"/>
      <c r="AG32" s="68"/>
      <c r="AH32" s="69"/>
      <c r="AI32" s="70"/>
      <c r="AJ32" s="69"/>
      <c r="AK32" s="69"/>
      <c r="AL32" s="69"/>
      <c r="AM32" s="42"/>
      <c r="AN32" s="98">
        <f t="shared" si="1"/>
      </c>
    </row>
    <row r="33" spans="1:40" ht="15" customHeight="1">
      <c r="A33" s="46"/>
      <c r="B33" s="71"/>
      <c r="C33" s="72"/>
      <c r="D33" s="73"/>
      <c r="E33" s="88"/>
      <c r="F33" s="90"/>
      <c r="G33" s="165"/>
      <c r="H33" s="165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  <c r="V33" s="63"/>
      <c r="W33" s="64"/>
      <c r="X33" s="62"/>
      <c r="Y33" s="65"/>
      <c r="Z33" s="66"/>
      <c r="AA33" s="67"/>
      <c r="AB33" s="65"/>
      <c r="AC33" s="66"/>
      <c r="AD33" s="67"/>
      <c r="AE33" s="65"/>
      <c r="AF33" s="66"/>
      <c r="AG33" s="68"/>
      <c r="AH33" s="69"/>
      <c r="AI33" s="70"/>
      <c r="AJ33" s="69"/>
      <c r="AK33" s="69"/>
      <c r="AL33" s="69"/>
      <c r="AM33" s="42"/>
      <c r="AN33" s="98">
        <f t="shared" si="1"/>
      </c>
    </row>
    <row r="34" spans="1:40" ht="15" customHeight="1">
      <c r="A34" s="46"/>
      <c r="B34" s="74"/>
      <c r="C34" s="75"/>
      <c r="D34" s="76"/>
      <c r="E34" s="75"/>
      <c r="F34" s="90"/>
      <c r="G34" s="165"/>
      <c r="H34" s="165"/>
      <c r="I34" s="62"/>
      <c r="J34" s="63"/>
      <c r="K34" s="64"/>
      <c r="L34" s="62"/>
      <c r="M34" s="63"/>
      <c r="N34" s="64"/>
      <c r="O34" s="62"/>
      <c r="P34" s="63"/>
      <c r="Q34" s="64"/>
      <c r="R34" s="62"/>
      <c r="S34" s="63"/>
      <c r="T34" s="64"/>
      <c r="U34" s="62"/>
      <c r="V34" s="63"/>
      <c r="W34" s="64"/>
      <c r="X34" s="62"/>
      <c r="Y34" s="65"/>
      <c r="Z34" s="66"/>
      <c r="AA34" s="67"/>
      <c r="AB34" s="65"/>
      <c r="AC34" s="66"/>
      <c r="AD34" s="67"/>
      <c r="AE34" s="65"/>
      <c r="AF34" s="66"/>
      <c r="AG34" s="68"/>
      <c r="AH34" s="69"/>
      <c r="AI34" s="70"/>
      <c r="AJ34" s="69"/>
      <c r="AK34" s="69"/>
      <c r="AL34" s="69"/>
      <c r="AM34" s="42"/>
      <c r="AN34" s="98">
        <f t="shared" si="1"/>
      </c>
    </row>
    <row r="35" spans="1:40" ht="15" customHeight="1">
      <c r="A35" s="46"/>
      <c r="B35" s="71"/>
      <c r="C35" s="72"/>
      <c r="D35" s="73"/>
      <c r="E35" s="88"/>
      <c r="F35" s="90"/>
      <c r="G35" s="165"/>
      <c r="H35" s="165"/>
      <c r="I35" s="62"/>
      <c r="J35" s="63"/>
      <c r="K35" s="64"/>
      <c r="L35" s="62"/>
      <c r="M35" s="63"/>
      <c r="N35" s="64"/>
      <c r="O35" s="62"/>
      <c r="P35" s="63"/>
      <c r="Q35" s="64"/>
      <c r="R35" s="62"/>
      <c r="S35" s="63"/>
      <c r="T35" s="64"/>
      <c r="U35" s="62"/>
      <c r="V35" s="63"/>
      <c r="W35" s="64"/>
      <c r="X35" s="62"/>
      <c r="Y35" s="65"/>
      <c r="Z35" s="66"/>
      <c r="AA35" s="67"/>
      <c r="AB35" s="65"/>
      <c r="AC35" s="66"/>
      <c r="AD35" s="67"/>
      <c r="AE35" s="65"/>
      <c r="AF35" s="66"/>
      <c r="AG35" s="68"/>
      <c r="AH35" s="69"/>
      <c r="AI35" s="70"/>
      <c r="AJ35" s="69"/>
      <c r="AK35" s="69"/>
      <c r="AL35" s="69"/>
      <c r="AM35" s="42"/>
      <c r="AN35" s="98">
        <f t="shared" si="1"/>
      </c>
    </row>
    <row r="36" spans="1:40" ht="15" customHeight="1">
      <c r="A36" s="46"/>
      <c r="B36" s="74"/>
      <c r="C36" s="75"/>
      <c r="D36" s="76"/>
      <c r="E36" s="75"/>
      <c r="F36" s="90"/>
      <c r="G36" s="165"/>
      <c r="H36" s="165"/>
      <c r="I36" s="62"/>
      <c r="J36" s="63"/>
      <c r="K36" s="64"/>
      <c r="L36" s="62"/>
      <c r="M36" s="63"/>
      <c r="N36" s="64"/>
      <c r="O36" s="62"/>
      <c r="P36" s="63"/>
      <c r="Q36" s="64"/>
      <c r="R36" s="62"/>
      <c r="S36" s="63"/>
      <c r="T36" s="64"/>
      <c r="U36" s="62"/>
      <c r="V36" s="63"/>
      <c r="W36" s="64"/>
      <c r="X36" s="62"/>
      <c r="Y36" s="65"/>
      <c r="Z36" s="66"/>
      <c r="AA36" s="67"/>
      <c r="AB36" s="65"/>
      <c r="AC36" s="66"/>
      <c r="AD36" s="67"/>
      <c r="AE36" s="65"/>
      <c r="AF36" s="66"/>
      <c r="AG36" s="68"/>
      <c r="AH36" s="69"/>
      <c r="AI36" s="70"/>
      <c r="AJ36" s="69"/>
      <c r="AK36" s="69"/>
      <c r="AL36" s="69"/>
      <c r="AM36" s="42"/>
      <c r="AN36" s="98">
        <f t="shared" si="1"/>
      </c>
    </row>
    <row r="37" spans="1:40" ht="15" customHeight="1">
      <c r="A37" s="46"/>
      <c r="B37" s="71"/>
      <c r="C37" s="72"/>
      <c r="D37" s="73"/>
      <c r="E37" s="88"/>
      <c r="F37" s="90"/>
      <c r="G37" s="165"/>
      <c r="H37" s="165"/>
      <c r="I37" s="62"/>
      <c r="J37" s="63"/>
      <c r="K37" s="64"/>
      <c r="L37" s="62"/>
      <c r="M37" s="63"/>
      <c r="N37" s="64"/>
      <c r="O37" s="62"/>
      <c r="P37" s="63"/>
      <c r="Q37" s="64"/>
      <c r="R37" s="62"/>
      <c r="S37" s="63"/>
      <c r="T37" s="64"/>
      <c r="U37" s="62"/>
      <c r="V37" s="63"/>
      <c r="W37" s="64"/>
      <c r="X37" s="62"/>
      <c r="Y37" s="65"/>
      <c r="Z37" s="66"/>
      <c r="AA37" s="67"/>
      <c r="AB37" s="65"/>
      <c r="AC37" s="66"/>
      <c r="AD37" s="67"/>
      <c r="AE37" s="65"/>
      <c r="AF37" s="66"/>
      <c r="AG37" s="68"/>
      <c r="AH37" s="69"/>
      <c r="AI37" s="70"/>
      <c r="AJ37" s="69"/>
      <c r="AK37" s="69"/>
      <c r="AL37" s="69"/>
      <c r="AM37" s="42"/>
      <c r="AN37" s="98">
        <f t="shared" si="1"/>
      </c>
    </row>
    <row r="38" spans="1:40" ht="15" customHeight="1">
      <c r="A38" s="46"/>
      <c r="B38" s="58"/>
      <c r="C38" s="59"/>
      <c r="D38" s="59"/>
      <c r="E38" s="59"/>
      <c r="F38" s="61"/>
      <c r="G38" s="162"/>
      <c r="H38" s="162"/>
      <c r="I38" s="62"/>
      <c r="J38" s="63"/>
      <c r="K38" s="64"/>
      <c r="L38" s="62"/>
      <c r="M38" s="63"/>
      <c r="N38" s="64"/>
      <c r="O38" s="62"/>
      <c r="P38" s="63"/>
      <c r="Q38" s="64"/>
      <c r="R38" s="62"/>
      <c r="S38" s="63"/>
      <c r="T38" s="64"/>
      <c r="U38" s="62"/>
      <c r="V38" s="63"/>
      <c r="W38" s="64"/>
      <c r="X38" s="62"/>
      <c r="Y38" s="65"/>
      <c r="Z38" s="66"/>
      <c r="AA38" s="67"/>
      <c r="AB38" s="65"/>
      <c r="AC38" s="66"/>
      <c r="AD38" s="67"/>
      <c r="AE38" s="65"/>
      <c r="AF38" s="66"/>
      <c r="AG38" s="68"/>
      <c r="AH38" s="69"/>
      <c r="AI38" s="70"/>
      <c r="AJ38" s="69"/>
      <c r="AK38" s="69"/>
      <c r="AL38" s="69"/>
      <c r="AM38" s="42"/>
      <c r="AN38" s="98">
        <f t="shared" si="1"/>
      </c>
    </row>
  </sheetData>
  <sheetProtection/>
  <mergeCells count="13">
    <mergeCell ref="A4:AN4"/>
    <mergeCell ref="A9:AN9"/>
    <mergeCell ref="I12:K12"/>
    <mergeCell ref="L12:N12"/>
    <mergeCell ref="O12:Q12"/>
    <mergeCell ref="R12:T12"/>
    <mergeCell ref="A8:AN8"/>
    <mergeCell ref="U12:W12"/>
    <mergeCell ref="X12:Z12"/>
    <mergeCell ref="AA12:AC12"/>
    <mergeCell ref="AD12:AF12"/>
    <mergeCell ref="AG12:AI12"/>
    <mergeCell ref="AJ12:AL12"/>
  </mergeCells>
  <printOptions horizontalCentered="1"/>
  <pageMargins left="0" right="0" top="0.3937007874015748" bottom="0.1968503937007874" header="0.15748031496062992" footer="0.1968503937007874"/>
  <pageSetup horizontalDpi="600" verticalDpi="600" orientation="landscape" paperSize="9" scale="90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view="pageLayout" workbookViewId="0" topLeftCell="A1">
      <selection activeCell="G22" sqref="G22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18.00390625" style="5" bestFit="1" customWidth="1"/>
    <col min="4" max="4" width="10.140625" style="12" bestFit="1" customWidth="1"/>
    <col min="5" max="5" width="16.57421875" style="5" customWidth="1"/>
    <col min="6" max="6" width="8.7109375" style="7" customWidth="1"/>
    <col min="7" max="9" width="8.7109375" style="6" customWidth="1"/>
    <col min="10" max="16384" width="9.140625" style="1" customWidth="1"/>
  </cols>
  <sheetData>
    <row r="1" spans="1:10" ht="22.5">
      <c r="A1" s="166" t="s">
        <v>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39"/>
      <c r="C4" s="39" t="s">
        <v>4</v>
      </c>
      <c r="D4" s="6"/>
      <c r="E4" s="8"/>
      <c r="G4" s="40"/>
      <c r="H4" s="41"/>
      <c r="I4" s="41"/>
    </row>
    <row r="5" spans="2:9" ht="18.75">
      <c r="B5" s="39"/>
      <c r="C5" s="39" t="s">
        <v>21</v>
      </c>
      <c r="D5" s="6"/>
      <c r="E5" s="8"/>
      <c r="G5" s="40"/>
      <c r="H5" s="41"/>
      <c r="I5" s="41"/>
    </row>
    <row r="6" spans="4:5" ht="18.75">
      <c r="D6" s="6"/>
      <c r="E6" s="8"/>
    </row>
    <row r="7" spans="1:10" s="9" customFormat="1" ht="18.75" customHeight="1">
      <c r="A7" s="167" t="s">
        <v>0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s="9" customFormat="1" ht="18.75" customHeight="1">
      <c r="A8" s="167" t="s">
        <v>16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  <c r="J9" s="44">
        <v>1.1574074074074073E-05</v>
      </c>
    </row>
    <row r="10" spans="1:10" s="9" customFormat="1" ht="29.25" customHeight="1">
      <c r="A10" s="34"/>
      <c r="B10" s="34" t="s">
        <v>5</v>
      </c>
      <c r="C10" s="34" t="s">
        <v>6</v>
      </c>
      <c r="D10" s="34" t="s">
        <v>7</v>
      </c>
      <c r="E10" s="35" t="s">
        <v>8</v>
      </c>
      <c r="F10" s="34"/>
      <c r="G10" s="34"/>
      <c r="H10" s="34"/>
      <c r="I10" s="34" t="s">
        <v>9</v>
      </c>
      <c r="J10" s="34" t="s">
        <v>10</v>
      </c>
    </row>
    <row r="11" spans="1:10" ht="15" customHeight="1">
      <c r="A11" s="99">
        <v>1</v>
      </c>
      <c r="B11" s="100">
        <v>157</v>
      </c>
      <c r="C11" s="101" t="s">
        <v>27</v>
      </c>
      <c r="D11" s="102" t="s">
        <v>28</v>
      </c>
      <c r="E11" s="103" t="s">
        <v>29</v>
      </c>
      <c r="F11" s="37"/>
      <c r="G11" s="38"/>
      <c r="H11" s="38"/>
      <c r="I11" s="45">
        <v>0.0019747685185185185</v>
      </c>
      <c r="J11" s="43">
        <f aca="true" t="shared" si="0" ref="J11:J16">IF(ISBLANK(I11),"",INT(0.08713*(305.5-(I11/$J$9))^1.85))</f>
        <v>759</v>
      </c>
    </row>
    <row r="12" spans="1:10" ht="15" customHeight="1">
      <c r="A12" s="99">
        <v>2</v>
      </c>
      <c r="B12" s="100">
        <v>126</v>
      </c>
      <c r="C12" s="101" t="s">
        <v>38</v>
      </c>
      <c r="D12" s="102" t="s">
        <v>39</v>
      </c>
      <c r="E12" s="103" t="s">
        <v>37</v>
      </c>
      <c r="F12" s="37"/>
      <c r="G12" s="38"/>
      <c r="H12" s="38"/>
      <c r="I12" s="45">
        <v>0.002062731481481482</v>
      </c>
      <c r="J12" s="43">
        <f t="shared" si="0"/>
        <v>682</v>
      </c>
    </row>
    <row r="13" spans="1:10" ht="15" customHeight="1">
      <c r="A13" s="99">
        <v>3</v>
      </c>
      <c r="B13" s="100">
        <v>99</v>
      </c>
      <c r="C13" s="101" t="s">
        <v>48</v>
      </c>
      <c r="D13" s="102" t="s">
        <v>49</v>
      </c>
      <c r="E13" s="103" t="s">
        <v>50</v>
      </c>
      <c r="F13" s="37"/>
      <c r="G13" s="38"/>
      <c r="H13" s="38"/>
      <c r="I13" s="45">
        <v>0.002086574074074074</v>
      </c>
      <c r="J13" s="43">
        <f t="shared" si="0"/>
        <v>662</v>
      </c>
    </row>
    <row r="14" spans="1:10" ht="15" customHeight="1">
      <c r="A14" s="99">
        <v>4</v>
      </c>
      <c r="B14" s="100">
        <v>100</v>
      </c>
      <c r="C14" s="101" t="s">
        <v>45</v>
      </c>
      <c r="D14" s="102" t="s">
        <v>46</v>
      </c>
      <c r="E14" s="103" t="s">
        <v>47</v>
      </c>
      <c r="F14" s="37"/>
      <c r="G14" s="38"/>
      <c r="H14" s="38"/>
      <c r="I14" s="45">
        <v>0.0021003472222222226</v>
      </c>
      <c r="J14" s="43">
        <f t="shared" si="0"/>
        <v>650</v>
      </c>
    </row>
    <row r="15" spans="1:10" ht="15" customHeight="1">
      <c r="A15" s="99">
        <v>5</v>
      </c>
      <c r="B15" s="100">
        <v>173</v>
      </c>
      <c r="C15" s="101" t="s">
        <v>22</v>
      </c>
      <c r="D15" s="102" t="s">
        <v>23</v>
      </c>
      <c r="E15" s="103" t="s">
        <v>24</v>
      </c>
      <c r="F15" s="37"/>
      <c r="G15" s="38"/>
      <c r="H15" s="38"/>
      <c r="I15" s="45">
        <v>0.0021689814814814814</v>
      </c>
      <c r="J15" s="43">
        <f t="shared" si="0"/>
        <v>594</v>
      </c>
    </row>
    <row r="16" spans="1:10" ht="15" customHeight="1">
      <c r="A16" s="99">
        <v>6</v>
      </c>
      <c r="B16" s="100">
        <v>127</v>
      </c>
      <c r="C16" s="101" t="s">
        <v>35</v>
      </c>
      <c r="D16" s="102" t="s">
        <v>36</v>
      </c>
      <c r="E16" s="103" t="s">
        <v>37</v>
      </c>
      <c r="F16" s="37"/>
      <c r="G16" s="38"/>
      <c r="H16" s="38"/>
      <c r="I16" s="45">
        <v>0.002262615740740741</v>
      </c>
      <c r="J16" s="43">
        <f t="shared" si="0"/>
        <v>520</v>
      </c>
    </row>
    <row r="17" spans="1:10" ht="15" customHeight="1">
      <c r="A17" s="99"/>
      <c r="B17" s="100">
        <v>156</v>
      </c>
      <c r="C17" s="101" t="s">
        <v>30</v>
      </c>
      <c r="D17" s="102" t="s">
        <v>31</v>
      </c>
      <c r="E17" s="103" t="s">
        <v>29</v>
      </c>
      <c r="F17" s="37"/>
      <c r="G17" s="38"/>
      <c r="H17" s="38"/>
      <c r="I17" s="45" t="s">
        <v>81</v>
      </c>
      <c r="J17" s="43"/>
    </row>
    <row r="18" spans="1:10" ht="15" customHeight="1">
      <c r="A18" s="99"/>
      <c r="B18" s="100">
        <v>154</v>
      </c>
      <c r="C18" s="101" t="s">
        <v>34</v>
      </c>
      <c r="D18" s="102">
        <v>260698</v>
      </c>
      <c r="E18" s="103" t="s">
        <v>29</v>
      </c>
      <c r="F18" s="37"/>
      <c r="G18" s="38"/>
      <c r="H18" s="38"/>
      <c r="I18" s="45" t="s">
        <v>56</v>
      </c>
      <c r="J18" s="43"/>
    </row>
    <row r="19" spans="1:10" ht="15" customHeight="1">
      <c r="A19" s="46"/>
      <c r="B19" s="71"/>
      <c r="C19" s="72"/>
      <c r="D19" s="73"/>
      <c r="E19" s="88"/>
      <c r="F19" s="37"/>
      <c r="G19" s="38"/>
      <c r="H19" s="38"/>
      <c r="I19" s="45"/>
      <c r="J19" s="43">
        <f aca="true" t="shared" si="1" ref="J19:J30">IF(ISBLANK(I19),"",INT(0.08713*(305.5-(I19/$J$9))^1.85))</f>
      </c>
    </row>
    <row r="20" spans="1:10" ht="15" customHeight="1">
      <c r="A20" s="46"/>
      <c r="B20" s="71"/>
      <c r="C20" s="72"/>
      <c r="D20" s="73"/>
      <c r="E20" s="88"/>
      <c r="F20" s="37"/>
      <c r="G20" s="38"/>
      <c r="H20" s="38"/>
      <c r="I20" s="45"/>
      <c r="J20" s="43">
        <f t="shared" si="1"/>
      </c>
    </row>
    <row r="21" spans="1:10" ht="15" customHeight="1">
      <c r="A21" s="46"/>
      <c r="B21" s="71"/>
      <c r="C21" s="72"/>
      <c r="D21" s="73"/>
      <c r="E21" s="88"/>
      <c r="F21" s="37"/>
      <c r="G21" s="38"/>
      <c r="H21" s="38"/>
      <c r="I21" s="45"/>
      <c r="J21" s="43">
        <f t="shared" si="1"/>
      </c>
    </row>
    <row r="22" spans="1:10" ht="15" customHeight="1">
      <c r="A22" s="46"/>
      <c r="B22" s="71"/>
      <c r="C22" s="72"/>
      <c r="D22" s="73"/>
      <c r="E22" s="88"/>
      <c r="F22" s="37"/>
      <c r="G22" s="38"/>
      <c r="H22" s="38"/>
      <c r="I22" s="45"/>
      <c r="J22" s="43">
        <f t="shared" si="1"/>
      </c>
    </row>
    <row r="23" spans="1:10" ht="15" customHeight="1">
      <c r="A23" s="46"/>
      <c r="B23" s="71"/>
      <c r="C23" s="72"/>
      <c r="D23" s="73"/>
      <c r="E23" s="88"/>
      <c r="F23" s="37"/>
      <c r="G23" s="38"/>
      <c r="H23" s="38"/>
      <c r="I23" s="45"/>
      <c r="J23" s="43">
        <f t="shared" si="1"/>
      </c>
    </row>
    <row r="24" spans="1:10" ht="15" customHeight="1">
      <c r="A24" s="46"/>
      <c r="B24" s="71"/>
      <c r="C24" s="72"/>
      <c r="D24" s="73"/>
      <c r="E24" s="88"/>
      <c r="F24" s="37"/>
      <c r="G24" s="38"/>
      <c r="H24" s="38"/>
      <c r="I24" s="45"/>
      <c r="J24" s="43">
        <f t="shared" si="1"/>
      </c>
    </row>
    <row r="25" spans="1:10" ht="15" customHeight="1">
      <c r="A25" s="46"/>
      <c r="B25" s="71"/>
      <c r="C25" s="72"/>
      <c r="D25" s="73"/>
      <c r="E25" s="88"/>
      <c r="F25" s="37"/>
      <c r="G25" s="38"/>
      <c r="H25" s="38"/>
      <c r="I25" s="45"/>
      <c r="J25" s="43">
        <f t="shared" si="1"/>
      </c>
    </row>
    <row r="26" spans="1:10" ht="15" customHeight="1">
      <c r="A26" s="46"/>
      <c r="B26" s="71"/>
      <c r="C26" s="72"/>
      <c r="D26" s="73"/>
      <c r="E26" s="88"/>
      <c r="F26" s="37"/>
      <c r="G26" s="38"/>
      <c r="H26" s="38"/>
      <c r="I26" s="45"/>
      <c r="J26" s="43">
        <f t="shared" si="1"/>
      </c>
    </row>
    <row r="27" spans="1:10" ht="15" customHeight="1">
      <c r="A27" s="46"/>
      <c r="B27" s="71"/>
      <c r="C27" s="72"/>
      <c r="D27" s="73"/>
      <c r="E27" s="88"/>
      <c r="F27" s="37"/>
      <c r="G27" s="38"/>
      <c r="H27" s="38"/>
      <c r="I27" s="45"/>
      <c r="J27" s="43">
        <f t="shared" si="1"/>
      </c>
    </row>
    <row r="28" spans="1:10" ht="15" customHeight="1">
      <c r="A28" s="46"/>
      <c r="B28" s="71"/>
      <c r="C28" s="72"/>
      <c r="D28" s="73"/>
      <c r="E28" s="88"/>
      <c r="F28" s="37"/>
      <c r="G28" s="38"/>
      <c r="H28" s="38"/>
      <c r="I28" s="45"/>
      <c r="J28" s="43">
        <f t="shared" si="1"/>
      </c>
    </row>
    <row r="29" spans="1:10" ht="15" customHeight="1">
      <c r="A29" s="46"/>
      <c r="B29" s="71"/>
      <c r="C29" s="72"/>
      <c r="D29" s="73"/>
      <c r="E29" s="88"/>
      <c r="F29" s="37"/>
      <c r="G29" s="38"/>
      <c r="H29" s="38"/>
      <c r="I29" s="45"/>
      <c r="J29" s="43">
        <f t="shared" si="1"/>
      </c>
    </row>
    <row r="30" spans="1:10" ht="15" customHeight="1">
      <c r="A30" s="46"/>
      <c r="B30" s="71"/>
      <c r="C30" s="72"/>
      <c r="D30" s="73"/>
      <c r="E30" s="88"/>
      <c r="F30" s="37"/>
      <c r="G30" s="38"/>
      <c r="H30" s="38"/>
      <c r="I30" s="45"/>
      <c r="J30" s="43">
        <f t="shared" si="1"/>
      </c>
    </row>
    <row r="31" ht="15" customHeight="1">
      <c r="J31" s="9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headerFooter>
    <oddFooter>&amp;C&amp;G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3"/>
  <sheetViews>
    <sheetView tabSelected="1" view="pageLayout" workbookViewId="0" topLeftCell="A1">
      <selection activeCell="E16" sqref="D16:E16"/>
    </sheetView>
  </sheetViews>
  <sheetFormatPr defaultColWidth="9.140625" defaultRowHeight="12.75"/>
  <cols>
    <col min="1" max="1" width="3.421875" style="129" bestFit="1" customWidth="1"/>
    <col min="2" max="2" width="4.57421875" style="130" customWidth="1"/>
    <col min="3" max="3" width="19.28125" style="131" bestFit="1" customWidth="1"/>
    <col min="4" max="4" width="8.140625" style="132" customWidth="1"/>
    <col min="5" max="5" width="26.00390625" style="131" customWidth="1"/>
    <col min="6" max="6" width="6.28125" style="133" bestFit="1" customWidth="1"/>
    <col min="7" max="7" width="7.7109375" style="133" customWidth="1"/>
    <col min="8" max="8" width="7.00390625" style="133" customWidth="1"/>
    <col min="9" max="9" width="7.140625" style="133" customWidth="1"/>
    <col min="10" max="11" width="7.7109375" style="133" customWidth="1"/>
    <col min="12" max="12" width="9.8515625" style="134" bestFit="1" customWidth="1"/>
    <col min="13" max="13" width="6.28125" style="135" customWidth="1"/>
    <col min="14" max="14" width="25.57421875" style="135" customWidth="1"/>
    <col min="15" max="15" width="6.00390625" style="135" customWidth="1"/>
    <col min="16" max="16" width="14.28125" style="133" customWidth="1"/>
    <col min="17" max="17" width="8.140625" style="133" bestFit="1" customWidth="1"/>
    <col min="18" max="19" width="8.140625" style="133" customWidth="1"/>
    <col min="20" max="20" width="8.8515625" style="133" customWidth="1"/>
    <col min="21" max="21" width="5.8515625" style="133" bestFit="1" customWidth="1"/>
    <col min="22" max="22" width="8.140625" style="133" customWidth="1"/>
    <col min="23" max="23" width="8.140625" style="136" customWidth="1"/>
    <col min="24" max="24" width="8.140625" style="133" customWidth="1"/>
    <col min="25" max="25" width="8.140625" style="134" customWidth="1"/>
    <col min="26" max="26" width="8.140625" style="133" customWidth="1"/>
    <col min="27" max="16384" width="9.140625" style="133" customWidth="1"/>
  </cols>
  <sheetData>
    <row r="1" spans="1:21" s="115" customFormat="1" ht="18">
      <c r="A1" s="172" t="s">
        <v>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13"/>
      <c r="N1" s="114"/>
      <c r="S1" s="116"/>
      <c r="U1" s="117"/>
    </row>
    <row r="2" spans="1:21" s="115" customFormat="1" ht="12.75">
      <c r="A2" s="118"/>
      <c r="B2" s="119"/>
      <c r="C2" s="120"/>
      <c r="D2" s="121"/>
      <c r="E2" s="120"/>
      <c r="F2" s="122"/>
      <c r="G2" s="118"/>
      <c r="H2" s="118"/>
      <c r="I2" s="123"/>
      <c r="J2" s="124"/>
      <c r="K2" s="118"/>
      <c r="L2" s="125"/>
      <c r="M2" s="118"/>
      <c r="S2" s="116"/>
      <c r="U2" s="117"/>
    </row>
    <row r="3" spans="1:21" s="115" customFormat="1" ht="12.75">
      <c r="A3" s="118"/>
      <c r="B3" s="119"/>
      <c r="C3" s="126" t="s">
        <v>57</v>
      </c>
      <c r="D3" s="121"/>
      <c r="E3" s="120"/>
      <c r="F3" s="122"/>
      <c r="G3" s="118"/>
      <c r="H3" s="118"/>
      <c r="I3" s="123"/>
      <c r="J3" s="124"/>
      <c r="K3" s="118"/>
      <c r="L3" s="125"/>
      <c r="M3" s="118"/>
      <c r="S3" s="116"/>
      <c r="U3" s="117"/>
    </row>
    <row r="4" spans="1:21" s="115" customFormat="1" ht="12.75">
      <c r="A4" s="118"/>
      <c r="B4" s="119"/>
      <c r="C4" s="127" t="s">
        <v>58</v>
      </c>
      <c r="D4" s="121"/>
      <c r="E4" s="120"/>
      <c r="F4" s="122"/>
      <c r="G4" s="118"/>
      <c r="H4" s="118"/>
      <c r="I4" s="123"/>
      <c r="J4" s="124"/>
      <c r="K4" s="118"/>
      <c r="L4" s="125"/>
      <c r="M4" s="118"/>
      <c r="S4" s="116"/>
      <c r="U4" s="117"/>
    </row>
    <row r="5" spans="1:21" s="115" customFormat="1" ht="15.75">
      <c r="A5" s="173" t="s">
        <v>83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28"/>
      <c r="S5" s="116"/>
      <c r="U5" s="117"/>
    </row>
    <row r="7" spans="1:18" s="139" customFormat="1" ht="21" customHeight="1">
      <c r="A7" s="129"/>
      <c r="B7" s="137"/>
      <c r="C7" s="137"/>
      <c r="D7" s="132"/>
      <c r="E7" s="137"/>
      <c r="F7" s="134" t="s">
        <v>2</v>
      </c>
      <c r="G7" s="134" t="s">
        <v>59</v>
      </c>
      <c r="H7" s="134" t="s">
        <v>60</v>
      </c>
      <c r="I7" s="134" t="s">
        <v>61</v>
      </c>
      <c r="J7" s="138" t="s">
        <v>14</v>
      </c>
      <c r="K7" s="138" t="s">
        <v>62</v>
      </c>
      <c r="L7" s="138" t="s">
        <v>0</v>
      </c>
      <c r="R7" s="140"/>
    </row>
    <row r="8" spans="1:15" s="139" customFormat="1" ht="15" customHeight="1">
      <c r="A8" s="129"/>
      <c r="B8" s="130"/>
      <c r="C8" s="131"/>
      <c r="D8" s="132"/>
      <c r="E8" s="131"/>
      <c r="J8" s="141"/>
      <c r="K8" s="141"/>
      <c r="L8" s="142">
        <v>1.1574074074074073E-05</v>
      </c>
      <c r="M8" s="143"/>
      <c r="N8" s="143"/>
      <c r="O8" s="143"/>
    </row>
    <row r="9" spans="1:14" ht="15">
      <c r="A9" s="129">
        <v>1</v>
      </c>
      <c r="B9" s="144">
        <v>173</v>
      </c>
      <c r="C9" s="145" t="s">
        <v>22</v>
      </c>
      <c r="D9" s="146" t="s">
        <v>23</v>
      </c>
      <c r="E9" s="147" t="s">
        <v>24</v>
      </c>
      <c r="F9" s="148">
        <v>7.37</v>
      </c>
      <c r="G9" s="148">
        <v>7.15</v>
      </c>
      <c r="H9" s="148">
        <v>13.07</v>
      </c>
      <c r="I9" s="148">
        <v>1.81</v>
      </c>
      <c r="J9" s="148">
        <v>8.52</v>
      </c>
      <c r="K9" s="148">
        <v>3.2</v>
      </c>
      <c r="L9" s="149">
        <v>0.0021689814814814814</v>
      </c>
      <c r="M9" s="150">
        <f>M12</f>
        <v>4768</v>
      </c>
      <c r="N9" s="145" t="s">
        <v>63</v>
      </c>
    </row>
    <row r="10" spans="6:14" ht="15">
      <c r="F10" s="139"/>
      <c r="G10" s="151"/>
      <c r="H10" s="151"/>
      <c r="I10" s="151"/>
      <c r="J10" s="151"/>
      <c r="K10" s="151"/>
      <c r="L10" s="152"/>
      <c r="M10" s="150">
        <f>M12</f>
        <v>4768</v>
      </c>
      <c r="N10" s="145"/>
    </row>
    <row r="11" spans="6:14" ht="15">
      <c r="F11" s="139">
        <f>IF(ISBLANK(F9),"",TRUNC(58.015*(11.5-F9)^1.81))</f>
        <v>755</v>
      </c>
      <c r="G11" s="139">
        <f>IF(ISBLANK(G9),"",TRUNC(0.14354*(G9*100-220)^1.4))</f>
        <v>850</v>
      </c>
      <c r="H11" s="139">
        <f>IF(ISBLANK(H9),"",TRUNC(51.39*(H9-1.5)^1.05))</f>
        <v>672</v>
      </c>
      <c r="I11" s="139">
        <f>IF(ISBLANK(I9),"",TRUNC(0.8465*(I9*100-75)^1.42))</f>
        <v>636</v>
      </c>
      <c r="J11" s="139">
        <f>IF(ISBLANK(J9),"",TRUNC(20.5173*(15.5-J9)^1.92))</f>
        <v>855</v>
      </c>
      <c r="K11" s="139">
        <f>IF(ISBLANK(K9),"",TRUNC(0.2797*(K9*100-100)^1.35))</f>
        <v>406</v>
      </c>
      <c r="L11" s="153">
        <f>IF(ISBLANK(L9),"",INT(0.08713*(305.5-(L9/$L$8))^1.85))</f>
        <v>594</v>
      </c>
      <c r="M11" s="150">
        <f>M12</f>
        <v>4768</v>
      </c>
      <c r="N11" s="145"/>
    </row>
    <row r="12" spans="6:14" ht="15">
      <c r="F12" s="154"/>
      <c r="G12" s="154">
        <f>F11+G11</f>
        <v>1605</v>
      </c>
      <c r="H12" s="154">
        <f>G12+H11</f>
        <v>2277</v>
      </c>
      <c r="I12" s="154">
        <f>H12+I11</f>
        <v>2913</v>
      </c>
      <c r="J12" s="154">
        <f>I12+J11</f>
        <v>3768</v>
      </c>
      <c r="K12" s="154">
        <f>J12+K11</f>
        <v>4174</v>
      </c>
      <c r="L12" s="154">
        <f>K12+L11</f>
        <v>4768</v>
      </c>
      <c r="M12" s="155">
        <f>SUM(F11:L11)</f>
        <v>4768</v>
      </c>
      <c r="N12" s="145"/>
    </row>
    <row r="13" spans="6:14" ht="15">
      <c r="F13" s="154"/>
      <c r="G13" s="154"/>
      <c r="H13" s="154"/>
      <c r="I13" s="154"/>
      <c r="J13" s="154"/>
      <c r="K13" s="156"/>
      <c r="L13" s="154"/>
      <c r="M13" s="156">
        <f>M12</f>
        <v>4768</v>
      </c>
      <c r="N13" s="145"/>
    </row>
    <row r="14" spans="1:14" ht="15">
      <c r="A14" s="129">
        <v>2</v>
      </c>
      <c r="B14" s="157">
        <v>126</v>
      </c>
      <c r="C14" s="158" t="s">
        <v>38</v>
      </c>
      <c r="D14" s="146" t="s">
        <v>39</v>
      </c>
      <c r="E14" s="145" t="s">
        <v>37</v>
      </c>
      <c r="F14" s="148">
        <v>7.45</v>
      </c>
      <c r="G14" s="148">
        <v>6.63</v>
      </c>
      <c r="H14" s="148">
        <v>10.09</v>
      </c>
      <c r="I14" s="148">
        <v>1.9</v>
      </c>
      <c r="J14" s="148">
        <v>8.38</v>
      </c>
      <c r="K14" s="148">
        <v>3</v>
      </c>
      <c r="L14" s="149">
        <v>0.002062731481481482</v>
      </c>
      <c r="M14" s="150">
        <f>M17</f>
        <v>4588</v>
      </c>
      <c r="N14" s="145" t="s">
        <v>65</v>
      </c>
    </row>
    <row r="15" spans="2:14" ht="15">
      <c r="B15" s="157"/>
      <c r="C15" s="158"/>
      <c r="D15" s="146"/>
      <c r="E15" s="145"/>
      <c r="F15" s="139"/>
      <c r="G15" s="151"/>
      <c r="H15" s="151"/>
      <c r="I15" s="151"/>
      <c r="J15" s="151"/>
      <c r="K15" s="151"/>
      <c r="L15" s="152"/>
      <c r="M15" s="150">
        <f>M17</f>
        <v>4588</v>
      </c>
      <c r="N15" s="145"/>
    </row>
    <row r="16" spans="2:14" ht="15">
      <c r="B16" s="157"/>
      <c r="C16" s="158"/>
      <c r="D16" s="146"/>
      <c r="E16" s="145"/>
      <c r="F16" s="139">
        <f>IF(ISBLANK(F14),"",TRUNC(58.015*(11.5-F14)^1.81))</f>
        <v>729</v>
      </c>
      <c r="G16" s="139">
        <f>IF(ISBLANK(G14),"",TRUNC(0.14354*(G14*100-220)^1.4))</f>
        <v>727</v>
      </c>
      <c r="H16" s="139">
        <f>IF(ISBLANK(H14),"",TRUNC(51.39*(H14-1.5)^1.05))</f>
        <v>491</v>
      </c>
      <c r="I16" s="139">
        <f>IF(ISBLANK(I14),"",TRUNC(0.8465*(I14*100-75)^1.42))</f>
        <v>714</v>
      </c>
      <c r="J16" s="139">
        <f>IF(ISBLANK(J14),"",TRUNC(20.5173*(15.5-J14)^1.92))</f>
        <v>888</v>
      </c>
      <c r="K16" s="139">
        <f>IF(ISBLANK(K14),"",TRUNC(0.2797*(K14*100-100)^1.35))</f>
        <v>357</v>
      </c>
      <c r="L16" s="153">
        <f>IF(ISBLANK(L14),"",INT(0.08713*(305.5-(L14/$L$8))^1.85))</f>
        <v>682</v>
      </c>
      <c r="M16" s="150">
        <f>M17</f>
        <v>4588</v>
      </c>
      <c r="N16" s="145"/>
    </row>
    <row r="17" spans="2:14" ht="15">
      <c r="B17" s="157"/>
      <c r="C17" s="158"/>
      <c r="D17" s="146"/>
      <c r="E17" s="145"/>
      <c r="F17" s="154"/>
      <c r="G17" s="154">
        <f>F16+G16</f>
        <v>1456</v>
      </c>
      <c r="H17" s="154">
        <f>G17+H16</f>
        <v>1947</v>
      </c>
      <c r="I17" s="154">
        <f>H17+I16</f>
        <v>2661</v>
      </c>
      <c r="J17" s="154">
        <f>I17+J16</f>
        <v>3549</v>
      </c>
      <c r="K17" s="154">
        <f>J17+K16</f>
        <v>3906</v>
      </c>
      <c r="L17" s="154">
        <f>K17+L16</f>
        <v>4588</v>
      </c>
      <c r="M17" s="155">
        <f>SUM(F16:L16)</f>
        <v>4588</v>
      </c>
      <c r="N17" s="145"/>
    </row>
    <row r="18" spans="2:14" ht="15">
      <c r="B18" s="157"/>
      <c r="C18" s="158"/>
      <c r="D18" s="146"/>
      <c r="E18" s="145"/>
      <c r="F18" s="154"/>
      <c r="G18" s="154"/>
      <c r="H18" s="154"/>
      <c r="I18" s="154"/>
      <c r="J18" s="154"/>
      <c r="K18" s="156"/>
      <c r="L18" s="154"/>
      <c r="M18" s="156">
        <f>M17</f>
        <v>4588</v>
      </c>
      <c r="N18" s="145"/>
    </row>
    <row r="19" spans="1:14" ht="15">
      <c r="A19" s="129">
        <v>3</v>
      </c>
      <c r="B19" s="157">
        <v>100</v>
      </c>
      <c r="C19" s="158" t="s">
        <v>45</v>
      </c>
      <c r="D19" s="146" t="s">
        <v>46</v>
      </c>
      <c r="E19" s="145" t="s">
        <v>47</v>
      </c>
      <c r="F19" s="148">
        <v>7.74</v>
      </c>
      <c r="G19" s="148">
        <v>6.71</v>
      </c>
      <c r="H19" s="148">
        <v>12.11</v>
      </c>
      <c r="I19" s="148">
        <v>1.9</v>
      </c>
      <c r="J19" s="148">
        <v>8.89</v>
      </c>
      <c r="K19" s="148">
        <v>3</v>
      </c>
      <c r="L19" s="149">
        <v>0.0021003472222222226</v>
      </c>
      <c r="M19" s="150">
        <f>M22</f>
        <v>4487</v>
      </c>
      <c r="N19" s="145" t="s">
        <v>64</v>
      </c>
    </row>
    <row r="20" spans="1:14" ht="15">
      <c r="A20" s="159"/>
      <c r="B20" s="157"/>
      <c r="C20" s="158"/>
      <c r="D20" s="146"/>
      <c r="E20" s="145"/>
      <c r="F20" s="139"/>
      <c r="G20" s="151"/>
      <c r="H20" s="151"/>
      <c r="I20" s="151"/>
      <c r="J20" s="151"/>
      <c r="K20" s="151"/>
      <c r="L20" s="152"/>
      <c r="M20" s="150">
        <f>M22</f>
        <v>4487</v>
      </c>
      <c r="N20" s="145"/>
    </row>
    <row r="21" spans="2:14" ht="15">
      <c r="B21" s="157"/>
      <c r="C21" s="158"/>
      <c r="D21" s="146"/>
      <c r="E21" s="145"/>
      <c r="F21" s="139">
        <f>IF(ISBLANK(F19),"",TRUNC(58.015*(11.5-F19)^1.81))</f>
        <v>637</v>
      </c>
      <c r="G21" s="139">
        <f>IF(ISBLANK(G19),"",TRUNC(0.14354*(G19*100-220)^1.4))</f>
        <v>746</v>
      </c>
      <c r="H21" s="139">
        <f>IF(ISBLANK(H19),"",TRUNC(51.39*(H19-1.5)^1.05))</f>
        <v>613</v>
      </c>
      <c r="I21" s="139">
        <f>IF(ISBLANK(I19),"",TRUNC(0.8465*(I19*100-75)^1.42))</f>
        <v>714</v>
      </c>
      <c r="J21" s="139">
        <f>IF(ISBLANK(J19),"",TRUNC(20.5173*(15.5-J19)^1.92))</f>
        <v>770</v>
      </c>
      <c r="K21" s="139">
        <f>IF(ISBLANK(K19),"",TRUNC(0.2797*(K19*100-100)^1.35))</f>
        <v>357</v>
      </c>
      <c r="L21" s="153">
        <f>IF(ISBLANK(L19),"",INT(0.08713*(305.5-(L19/$L$8))^1.85))</f>
        <v>650</v>
      </c>
      <c r="M21" s="150">
        <f>M22</f>
        <v>4487</v>
      </c>
      <c r="N21" s="145"/>
    </row>
    <row r="22" spans="2:14" ht="15">
      <c r="B22" s="157"/>
      <c r="C22" s="158"/>
      <c r="D22" s="146"/>
      <c r="E22" s="145"/>
      <c r="F22" s="154"/>
      <c r="G22" s="154">
        <f>F21+G21</f>
        <v>1383</v>
      </c>
      <c r="H22" s="154">
        <f>G22+H21</f>
        <v>1996</v>
      </c>
      <c r="I22" s="154">
        <f>H22+I21</f>
        <v>2710</v>
      </c>
      <c r="J22" s="154">
        <f>I22+J21</f>
        <v>3480</v>
      </c>
      <c r="K22" s="154">
        <f>J22+K21</f>
        <v>3837</v>
      </c>
      <c r="L22" s="154">
        <f>K22+L21</f>
        <v>4487</v>
      </c>
      <c r="M22" s="155">
        <f>SUM(F21:L21)</f>
        <v>4487</v>
      </c>
      <c r="N22" s="145"/>
    </row>
    <row r="23" spans="2:14" ht="15">
      <c r="B23" s="157"/>
      <c r="C23" s="158"/>
      <c r="D23" s="146"/>
      <c r="E23" s="145"/>
      <c r="F23" s="154"/>
      <c r="G23" s="154"/>
      <c r="H23" s="154"/>
      <c r="I23" s="154"/>
      <c r="J23" s="154"/>
      <c r="K23" s="156"/>
      <c r="L23" s="154"/>
      <c r="M23" s="156">
        <f>M22</f>
        <v>4487</v>
      </c>
      <c r="N23" s="145"/>
    </row>
    <row r="24" spans="1:14" ht="15">
      <c r="A24" s="129">
        <v>4</v>
      </c>
      <c r="B24" s="157">
        <v>99</v>
      </c>
      <c r="C24" s="158" t="s">
        <v>48</v>
      </c>
      <c r="D24" s="146" t="s">
        <v>49</v>
      </c>
      <c r="E24" s="145" t="s">
        <v>50</v>
      </c>
      <c r="F24" s="148">
        <v>7.5</v>
      </c>
      <c r="G24" s="148">
        <v>6.14</v>
      </c>
      <c r="H24" s="148">
        <v>9.68</v>
      </c>
      <c r="I24" s="148">
        <v>1.6</v>
      </c>
      <c r="J24" s="148">
        <v>9.67</v>
      </c>
      <c r="K24" s="148">
        <v>3.4</v>
      </c>
      <c r="L24" s="149">
        <v>0.002086574074074074</v>
      </c>
      <c r="M24" s="150">
        <f>M27</f>
        <v>3984</v>
      </c>
      <c r="N24" s="145" t="s">
        <v>68</v>
      </c>
    </row>
    <row r="25" spans="2:14" ht="15">
      <c r="B25" s="157"/>
      <c r="C25" s="158"/>
      <c r="D25" s="146"/>
      <c r="E25" s="145"/>
      <c r="F25" s="139"/>
      <c r="G25" s="151"/>
      <c r="H25" s="151"/>
      <c r="I25" s="151"/>
      <c r="J25" s="151"/>
      <c r="K25" s="151"/>
      <c r="L25" s="152"/>
      <c r="M25" s="150">
        <f>M27</f>
        <v>3984</v>
      </c>
      <c r="N25" s="145"/>
    </row>
    <row r="26" spans="2:14" ht="15">
      <c r="B26" s="157"/>
      <c r="C26" s="158"/>
      <c r="D26" s="146"/>
      <c r="E26" s="145"/>
      <c r="F26" s="139">
        <f>IF(ISBLANK(F24),"",TRUNC(58.015*(11.5-F24)^1.81))</f>
        <v>713</v>
      </c>
      <c r="G26" s="139">
        <f>IF(ISBLANK(G24),"",TRUNC(0.14354*(G24*100-220)^1.4))</f>
        <v>617</v>
      </c>
      <c r="H26" s="139">
        <f>IF(ISBLANK(H24),"",TRUNC(51.39*(H24-1.5)^1.05))</f>
        <v>466</v>
      </c>
      <c r="I26" s="139">
        <f>IF(ISBLANK(I24),"",TRUNC(0.8465*(I24*100-75)^1.42))</f>
        <v>464</v>
      </c>
      <c r="J26" s="139">
        <f>IF(ISBLANK(J24),"",TRUNC(20.5173*(15.5-J24)^1.92))</f>
        <v>605</v>
      </c>
      <c r="K26" s="139">
        <f>IF(ISBLANK(K24),"",TRUNC(0.2797*(K24*100-100)^1.35))</f>
        <v>457</v>
      </c>
      <c r="L26" s="153">
        <f>IF(ISBLANK(L24),"",INT(0.08713*(305.5-(L24/$L$8))^1.85))</f>
        <v>662</v>
      </c>
      <c r="M26" s="150">
        <f>M27</f>
        <v>3984</v>
      </c>
      <c r="N26" s="145"/>
    </row>
    <row r="27" spans="2:14" ht="15">
      <c r="B27" s="157"/>
      <c r="C27" s="158"/>
      <c r="D27" s="146"/>
      <c r="E27" s="145"/>
      <c r="F27" s="154"/>
      <c r="G27" s="154">
        <f>F26+G26</f>
        <v>1330</v>
      </c>
      <c r="H27" s="154">
        <f>G27+H26</f>
        <v>1796</v>
      </c>
      <c r="I27" s="154">
        <f>H27+I26</f>
        <v>2260</v>
      </c>
      <c r="J27" s="154">
        <f>I27+J26</f>
        <v>2865</v>
      </c>
      <c r="K27" s="154">
        <f>J27+K26</f>
        <v>3322</v>
      </c>
      <c r="L27" s="154">
        <f>K27+L26</f>
        <v>3984</v>
      </c>
      <c r="M27" s="155">
        <f>SUM(F26:L26)</f>
        <v>3984</v>
      </c>
      <c r="N27" s="145"/>
    </row>
    <row r="28" spans="2:14" ht="15">
      <c r="B28" s="157"/>
      <c r="C28" s="158"/>
      <c r="D28" s="160"/>
      <c r="E28" s="145"/>
      <c r="F28" s="154"/>
      <c r="G28" s="154"/>
      <c r="H28" s="154"/>
      <c r="I28" s="154"/>
      <c r="J28" s="154"/>
      <c r="K28" s="156"/>
      <c r="L28" s="154"/>
      <c r="M28" s="156">
        <f>M27</f>
        <v>3984</v>
      </c>
      <c r="N28" s="145"/>
    </row>
    <row r="29" spans="1:16" ht="15" customHeight="1">
      <c r="A29" s="129">
        <v>5</v>
      </c>
      <c r="B29" s="157">
        <v>127</v>
      </c>
      <c r="C29" s="158" t="s">
        <v>35</v>
      </c>
      <c r="D29" s="146">
        <v>220399</v>
      </c>
      <c r="E29" s="145" t="s">
        <v>37</v>
      </c>
      <c r="F29" s="148">
        <v>7.66</v>
      </c>
      <c r="G29" s="148">
        <v>6.37</v>
      </c>
      <c r="H29" s="148">
        <v>10.62</v>
      </c>
      <c r="I29" s="148">
        <v>1.72</v>
      </c>
      <c r="J29" s="148">
        <v>9.12</v>
      </c>
      <c r="K29" s="148" t="s">
        <v>79</v>
      </c>
      <c r="L29" s="149">
        <v>0.002262615740740741</v>
      </c>
      <c r="M29" s="150">
        <f>M32</f>
        <v>3653</v>
      </c>
      <c r="N29" s="145" t="s">
        <v>65</v>
      </c>
      <c r="P29" s="161"/>
    </row>
    <row r="30" spans="2:14" ht="15" customHeight="1">
      <c r="B30" s="157"/>
      <c r="C30" s="158"/>
      <c r="D30" s="146"/>
      <c r="E30" s="145"/>
      <c r="F30" s="139"/>
      <c r="G30" s="151"/>
      <c r="H30" s="151"/>
      <c r="I30" s="151"/>
      <c r="J30" s="151"/>
      <c r="K30" s="151"/>
      <c r="L30" s="152"/>
      <c r="M30" s="150">
        <f>M32</f>
        <v>3653</v>
      </c>
      <c r="N30" s="145"/>
    </row>
    <row r="31" spans="2:14" ht="15" customHeight="1">
      <c r="B31" s="157"/>
      <c r="C31" s="158"/>
      <c r="D31" s="146"/>
      <c r="E31" s="145"/>
      <c r="F31" s="139">
        <f>IF(ISBLANK(F29),"",TRUNC(58.015*(11.5-F29)^1.81))</f>
        <v>662</v>
      </c>
      <c r="G31" s="139">
        <f>IF(ISBLANK(G29),"",TRUNC(0.14354*(G29*100-220)^1.4))</f>
        <v>668</v>
      </c>
      <c r="H31" s="139">
        <f>IF(ISBLANK(H29),"",TRUNC(51.39*(H29-1.5)^1.05))</f>
        <v>523</v>
      </c>
      <c r="I31" s="139">
        <f>IF(ISBLANK(I29),"",TRUNC(0.8465*(I29*100-75)^1.42))</f>
        <v>560</v>
      </c>
      <c r="J31" s="139">
        <f>IF(ISBLANK(J29),"",TRUNC(20.5173*(15.5-J29)^1.92))</f>
        <v>720</v>
      </c>
      <c r="K31" s="139">
        <v>0</v>
      </c>
      <c r="L31" s="153">
        <f>IF(ISBLANK(L29),"",INT(0.08713*(305.5-(L29/$L$8))^1.85))</f>
        <v>520</v>
      </c>
      <c r="M31" s="150">
        <f>M32</f>
        <v>3653</v>
      </c>
      <c r="N31" s="145"/>
    </row>
    <row r="32" spans="2:14" ht="15" customHeight="1">
      <c r="B32" s="157"/>
      <c r="C32" s="158"/>
      <c r="D32" s="146"/>
      <c r="E32" s="145"/>
      <c r="F32" s="154"/>
      <c r="G32" s="154">
        <f>F31+G31</f>
        <v>1330</v>
      </c>
      <c r="H32" s="154">
        <f>G32+H31</f>
        <v>1853</v>
      </c>
      <c r="I32" s="154">
        <f>H32+I31</f>
        <v>2413</v>
      </c>
      <c r="J32" s="154">
        <f>I32+J31</f>
        <v>3133</v>
      </c>
      <c r="K32" s="154">
        <f>J32+K31</f>
        <v>3133</v>
      </c>
      <c r="L32" s="154">
        <f>K32+L31</f>
        <v>3653</v>
      </c>
      <c r="M32" s="155">
        <f>SUM(F31:L31)</f>
        <v>3653</v>
      </c>
      <c r="N32" s="145"/>
    </row>
    <row r="33" spans="2:14" ht="15" customHeight="1">
      <c r="B33" s="157"/>
      <c r="C33" s="158"/>
      <c r="D33" s="146"/>
      <c r="E33" s="145"/>
      <c r="F33" s="154"/>
      <c r="G33" s="154"/>
      <c r="H33" s="154"/>
      <c r="I33" s="154"/>
      <c r="J33" s="154"/>
      <c r="K33" s="156"/>
      <c r="L33" s="154"/>
      <c r="M33" s="156">
        <f>M32</f>
        <v>3653</v>
      </c>
      <c r="N33" s="145"/>
    </row>
    <row r="34" spans="1:16" ht="15" customHeight="1">
      <c r="A34" s="129">
        <v>6</v>
      </c>
      <c r="B34" s="157">
        <v>157</v>
      </c>
      <c r="C34" s="158" t="s">
        <v>27</v>
      </c>
      <c r="D34" s="160" t="s">
        <v>28</v>
      </c>
      <c r="E34" s="145" t="s">
        <v>29</v>
      </c>
      <c r="F34" s="148">
        <v>7.82</v>
      </c>
      <c r="G34" s="148">
        <v>5.81</v>
      </c>
      <c r="H34" s="148">
        <v>10.83</v>
      </c>
      <c r="I34" s="148">
        <v>1.66</v>
      </c>
      <c r="J34" s="148">
        <v>9.44</v>
      </c>
      <c r="K34" s="148" t="s">
        <v>79</v>
      </c>
      <c r="L34" s="149">
        <v>0.0019747685185185185</v>
      </c>
      <c r="M34" s="150">
        <f>M37</f>
        <v>3618</v>
      </c>
      <c r="N34" s="145" t="s">
        <v>66</v>
      </c>
      <c r="O34" s="150"/>
      <c r="P34" s="161"/>
    </row>
    <row r="35" spans="1:15" ht="15" customHeight="1">
      <c r="A35" s="159"/>
      <c r="B35" s="157"/>
      <c r="C35" s="158"/>
      <c r="D35" s="160"/>
      <c r="E35" s="145"/>
      <c r="F35" s="139"/>
      <c r="G35" s="151"/>
      <c r="H35" s="151"/>
      <c r="I35" s="151"/>
      <c r="J35" s="151"/>
      <c r="K35" s="151"/>
      <c r="L35" s="152"/>
      <c r="M35" s="150">
        <f>M37</f>
        <v>3618</v>
      </c>
      <c r="N35" s="145"/>
      <c r="O35" s="150"/>
    </row>
    <row r="36" spans="2:15" ht="15" customHeight="1">
      <c r="B36" s="157"/>
      <c r="C36" s="158"/>
      <c r="D36" s="160"/>
      <c r="E36" s="145"/>
      <c r="F36" s="139">
        <f>IF(ISBLANK(F34),"",TRUNC(58.015*(11.5-F34)^1.81))</f>
        <v>613</v>
      </c>
      <c r="G36" s="139">
        <f>IF(ISBLANK(G34),"",TRUNC(0.14354*(G34*100-220)^1.4))</f>
        <v>546</v>
      </c>
      <c r="H36" s="139">
        <f>IF(ISBLANK(H34),"",TRUNC(51.39*(H34-1.5)^1.05))</f>
        <v>536</v>
      </c>
      <c r="I36" s="139">
        <f>IF(ISBLANK(I34),"",TRUNC(0.8465*(I34*100-75)^1.42))</f>
        <v>512</v>
      </c>
      <c r="J36" s="139">
        <f>IF(ISBLANK(J34),"",TRUNC(20.5173*(15.5-J34)^1.92))</f>
        <v>652</v>
      </c>
      <c r="K36" s="139">
        <v>0</v>
      </c>
      <c r="L36" s="153">
        <f>IF(ISBLANK(L34),"",INT(0.08713*(305.5-(L34/$L$8))^1.85))</f>
        <v>759</v>
      </c>
      <c r="M36" s="150">
        <f>M37</f>
        <v>3618</v>
      </c>
      <c r="N36" s="145"/>
      <c r="O36" s="150"/>
    </row>
    <row r="37" spans="2:15" ht="15" customHeight="1">
      <c r="B37" s="157"/>
      <c r="C37" s="158"/>
      <c r="D37" s="160"/>
      <c r="E37" s="145"/>
      <c r="F37" s="154"/>
      <c r="G37" s="154">
        <f>F36+G36</f>
        <v>1159</v>
      </c>
      <c r="H37" s="154">
        <f>G37+H36</f>
        <v>1695</v>
      </c>
      <c r="I37" s="154">
        <f>H37+I36</f>
        <v>2207</v>
      </c>
      <c r="J37" s="154">
        <f>I37+J36</f>
        <v>2859</v>
      </c>
      <c r="K37" s="154">
        <f>J37+K36</f>
        <v>2859</v>
      </c>
      <c r="L37" s="154">
        <f>K37+L36</f>
        <v>3618</v>
      </c>
      <c r="M37" s="155">
        <f>SUM(F36:L36)</f>
        <v>3618</v>
      </c>
      <c r="N37" s="145"/>
      <c r="O37" s="155"/>
    </row>
    <row r="38" spans="2:15" ht="15" customHeight="1">
      <c r="B38" s="157"/>
      <c r="C38" s="158"/>
      <c r="D38" s="160"/>
      <c r="E38" s="145"/>
      <c r="F38" s="154"/>
      <c r="G38" s="154"/>
      <c r="H38" s="154"/>
      <c r="I38" s="154"/>
      <c r="J38" s="154"/>
      <c r="K38" s="156"/>
      <c r="L38" s="154"/>
      <c r="M38" s="156">
        <f>M37</f>
        <v>3618</v>
      </c>
      <c r="N38" s="145"/>
      <c r="O38" s="156"/>
    </row>
    <row r="39" spans="1:14" ht="15">
      <c r="A39" s="129">
        <v>7</v>
      </c>
      <c r="B39" s="157">
        <v>156</v>
      </c>
      <c r="C39" s="158" t="s">
        <v>30</v>
      </c>
      <c r="D39" s="160" t="s">
        <v>31</v>
      </c>
      <c r="E39" s="145" t="s">
        <v>29</v>
      </c>
      <c r="F39" s="148">
        <v>7.37</v>
      </c>
      <c r="G39" s="148">
        <v>6.57</v>
      </c>
      <c r="H39" s="148">
        <v>9.52</v>
      </c>
      <c r="I39" s="148">
        <v>1.69</v>
      </c>
      <c r="J39" s="148">
        <v>9.34</v>
      </c>
      <c r="K39" s="148" t="s">
        <v>79</v>
      </c>
      <c r="L39" s="149" t="s">
        <v>81</v>
      </c>
      <c r="M39" s="150">
        <f>M42</f>
        <v>3134</v>
      </c>
      <c r="N39" s="145" t="s">
        <v>66</v>
      </c>
    </row>
    <row r="40" spans="2:14" ht="15">
      <c r="B40" s="157"/>
      <c r="C40" s="158"/>
      <c r="D40" s="160"/>
      <c r="E40" s="145"/>
      <c r="F40" s="139"/>
      <c r="G40" s="151"/>
      <c r="H40" s="151"/>
      <c r="I40" s="151"/>
      <c r="J40" s="151"/>
      <c r="K40" s="151"/>
      <c r="L40" s="152"/>
      <c r="M40" s="150">
        <f>M42</f>
        <v>3134</v>
      </c>
      <c r="N40" s="145"/>
    </row>
    <row r="41" spans="2:14" ht="15">
      <c r="B41" s="157"/>
      <c r="C41" s="158"/>
      <c r="D41" s="160"/>
      <c r="E41" s="145"/>
      <c r="F41" s="139">
        <f>IF(ISBLANK(F39),"",TRUNC(58.015*(11.5-F39)^1.81))</f>
        <v>755</v>
      </c>
      <c r="G41" s="139">
        <f>IF(ISBLANK(G39),"",TRUNC(0.14354*(G39*100-220)^1.4))</f>
        <v>713</v>
      </c>
      <c r="H41" s="139">
        <f>IF(ISBLANK(H39),"",TRUNC(51.39*(H39-1.5)^1.05))</f>
        <v>457</v>
      </c>
      <c r="I41" s="139">
        <f>IF(ISBLANK(I39),"",TRUNC(0.8465*(I39*100-75)^1.42))</f>
        <v>536</v>
      </c>
      <c r="J41" s="139">
        <f>IF(ISBLANK(J39),"",TRUNC(20.5173*(15.5-J39)^1.92))</f>
        <v>673</v>
      </c>
      <c r="K41" s="139">
        <v>0</v>
      </c>
      <c r="L41" s="153"/>
      <c r="M41" s="150">
        <f>M42</f>
        <v>3134</v>
      </c>
      <c r="N41" s="145"/>
    </row>
    <row r="42" spans="2:14" ht="15">
      <c r="B42" s="157"/>
      <c r="C42" s="158"/>
      <c r="D42" s="160"/>
      <c r="E42" s="145"/>
      <c r="F42" s="154"/>
      <c r="G42" s="154">
        <f>F41+G41</f>
        <v>1468</v>
      </c>
      <c r="H42" s="154">
        <f>G42+H41</f>
        <v>1925</v>
      </c>
      <c r="I42" s="154">
        <f>H42+I41</f>
        <v>2461</v>
      </c>
      <c r="J42" s="154">
        <f>I42+J41</f>
        <v>3134</v>
      </c>
      <c r="K42" s="154">
        <f>J42+K41</f>
        <v>3134</v>
      </c>
      <c r="L42" s="154">
        <f>K42+L41</f>
        <v>3134</v>
      </c>
      <c r="M42" s="155">
        <f>SUM(F41:L41)</f>
        <v>3134</v>
      </c>
      <c r="N42" s="145"/>
    </row>
    <row r="43" spans="2:14" ht="15">
      <c r="B43" s="157"/>
      <c r="C43" s="158"/>
      <c r="D43" s="160"/>
      <c r="E43" s="145"/>
      <c r="F43" s="154"/>
      <c r="G43" s="154"/>
      <c r="H43" s="154"/>
      <c r="I43" s="154"/>
      <c r="J43" s="154"/>
      <c r="K43" s="156"/>
      <c r="L43" s="154"/>
      <c r="M43" s="156">
        <f>M42</f>
        <v>3134</v>
      </c>
      <c r="N43" s="145"/>
    </row>
    <row r="44" spans="2:14" ht="15">
      <c r="B44" s="157">
        <v>154</v>
      </c>
      <c r="C44" s="158" t="s">
        <v>34</v>
      </c>
      <c r="D44" s="160" t="s">
        <v>69</v>
      </c>
      <c r="E44" s="145" t="s">
        <v>29</v>
      </c>
      <c r="F44" s="148">
        <v>7.21</v>
      </c>
      <c r="G44" s="148">
        <v>5.53</v>
      </c>
      <c r="H44" s="148">
        <v>10.02</v>
      </c>
      <c r="I44" s="148">
        <v>1.57</v>
      </c>
      <c r="J44" s="148">
        <v>8.26</v>
      </c>
      <c r="K44" s="148" t="s">
        <v>79</v>
      </c>
      <c r="L44" s="149" t="s">
        <v>56</v>
      </c>
      <c r="M44" s="150">
        <f>M47</f>
        <v>0</v>
      </c>
      <c r="N44" s="145" t="s">
        <v>70</v>
      </c>
    </row>
    <row r="45" spans="2:14" ht="15">
      <c r="B45" s="157"/>
      <c r="C45" s="158"/>
      <c r="D45" s="160"/>
      <c r="E45" s="145"/>
      <c r="F45" s="139"/>
      <c r="G45" s="151"/>
      <c r="H45" s="151"/>
      <c r="I45" s="151"/>
      <c r="J45" s="151"/>
      <c r="K45" s="151"/>
      <c r="L45" s="152"/>
      <c r="M45" s="150">
        <f>M47</f>
        <v>0</v>
      </c>
      <c r="N45" s="145"/>
    </row>
    <row r="46" spans="2:14" ht="15">
      <c r="B46" s="157"/>
      <c r="C46" s="158"/>
      <c r="D46" s="160"/>
      <c r="E46" s="145"/>
      <c r="F46" s="139">
        <f>IF(ISBLANK(F44),"",TRUNC(58.015*(11.5-F44)^1.81))</f>
        <v>809</v>
      </c>
      <c r="G46" s="139">
        <f>IF(ISBLANK(G44),"",TRUNC(0.14354*(G44*100-220)^1.4))</f>
        <v>487</v>
      </c>
      <c r="H46" s="139">
        <f>IF(ISBLANK(H44),"",TRUNC(51.39*(H44-1.5)^1.05))</f>
        <v>487</v>
      </c>
      <c r="I46" s="139">
        <f>IF(ISBLANK(I44),"",TRUNC(0.8465*(I44*100-75)^1.42))</f>
        <v>441</v>
      </c>
      <c r="J46" s="139">
        <f>IF(ISBLANK(J44),"",TRUNC(20.5173*(15.5-J44)^1.92))</f>
        <v>917</v>
      </c>
      <c r="K46" s="139">
        <v>0</v>
      </c>
      <c r="L46" s="153"/>
      <c r="M46" s="150">
        <f>M47</f>
        <v>0</v>
      </c>
      <c r="N46" s="145"/>
    </row>
    <row r="47" spans="2:14" ht="15">
      <c r="B47" s="157"/>
      <c r="C47" s="158"/>
      <c r="D47" s="160"/>
      <c r="E47" s="145"/>
      <c r="F47" s="154"/>
      <c r="G47" s="154">
        <f>F46+G46</f>
        <v>1296</v>
      </c>
      <c r="H47" s="154">
        <f>G47+H46</f>
        <v>1783</v>
      </c>
      <c r="I47" s="154">
        <f>H47+I46</f>
        <v>2224</v>
      </c>
      <c r="J47" s="154">
        <f>I47+J46</f>
        <v>3141</v>
      </c>
      <c r="K47" s="154">
        <f>J47+K46</f>
        <v>3141</v>
      </c>
      <c r="L47" s="154"/>
      <c r="M47" s="155"/>
      <c r="N47" s="145"/>
    </row>
    <row r="48" spans="2:14" ht="15">
      <c r="B48" s="157"/>
      <c r="C48" s="158"/>
      <c r="D48" s="160"/>
      <c r="E48" s="145"/>
      <c r="F48" s="154"/>
      <c r="G48" s="154"/>
      <c r="H48" s="154"/>
      <c r="I48" s="154"/>
      <c r="J48" s="154"/>
      <c r="K48" s="156"/>
      <c r="L48" s="154"/>
      <c r="M48" s="156">
        <f>M47</f>
        <v>0</v>
      </c>
      <c r="N48" s="145"/>
    </row>
    <row r="49" spans="2:14" ht="15">
      <c r="B49" s="157">
        <v>108</v>
      </c>
      <c r="C49" s="158" t="s">
        <v>42</v>
      </c>
      <c r="D49" s="146" t="s">
        <v>43</v>
      </c>
      <c r="E49" s="145" t="s">
        <v>44</v>
      </c>
      <c r="F49" s="148">
        <v>7.57</v>
      </c>
      <c r="G49" s="148">
        <v>6.24</v>
      </c>
      <c r="H49" s="148">
        <v>10.29</v>
      </c>
      <c r="I49" s="148">
        <v>1.69</v>
      </c>
      <c r="J49" s="148" t="s">
        <v>56</v>
      </c>
      <c r="K49" s="148"/>
      <c r="L49" s="149"/>
      <c r="M49" s="150">
        <f>M52</f>
        <v>0</v>
      </c>
      <c r="N49" s="145" t="s">
        <v>67</v>
      </c>
    </row>
    <row r="50" spans="2:14" ht="15">
      <c r="B50" s="157"/>
      <c r="C50" s="158"/>
      <c r="D50" s="146"/>
      <c r="E50" s="145"/>
      <c r="F50" s="139"/>
      <c r="G50" s="151"/>
      <c r="H50" s="151"/>
      <c r="I50" s="151"/>
      <c r="J50" s="151"/>
      <c r="K50" s="151"/>
      <c r="L50" s="152"/>
      <c r="M50" s="150">
        <f>M52</f>
        <v>0</v>
      </c>
      <c r="N50" s="145"/>
    </row>
    <row r="51" spans="2:14" ht="15">
      <c r="B51" s="157"/>
      <c r="C51" s="158"/>
      <c r="D51" s="146"/>
      <c r="E51" s="145"/>
      <c r="F51" s="139">
        <f>IF(ISBLANK(F49),"",TRUNC(58.015*(11.5-F49)^1.81))</f>
        <v>690</v>
      </c>
      <c r="G51" s="139">
        <f>IF(ISBLANK(G49),"",TRUNC(0.14354*(G49*100-220)^1.4))</f>
        <v>639</v>
      </c>
      <c r="H51" s="139">
        <f>IF(ISBLANK(H49),"",TRUNC(51.39*(H49-1.5)^1.05))</f>
        <v>503</v>
      </c>
      <c r="I51" s="139">
        <f>IF(ISBLANK(I49),"",TRUNC(0.8465*(I49*100-75)^1.42))</f>
        <v>536</v>
      </c>
      <c r="J51" s="139"/>
      <c r="K51" s="139">
        <f>IF(ISBLANK(K49),"",TRUNC(0.2797*(K49*100-100)^1.35))</f>
      </c>
      <c r="L51" s="153">
        <f>IF(ISBLANK(L49),"",INT(0.08713*(305.5-(L49/$L$8))^1.85))</f>
      </c>
      <c r="M51" s="150">
        <f>M52</f>
        <v>0</v>
      </c>
      <c r="N51" s="145"/>
    </row>
    <row r="52" spans="2:14" ht="15">
      <c r="B52" s="157"/>
      <c r="C52" s="158"/>
      <c r="D52" s="146"/>
      <c r="E52" s="145"/>
      <c r="F52" s="154"/>
      <c r="G52" s="154">
        <f>F51+G51</f>
        <v>1329</v>
      </c>
      <c r="H52" s="154">
        <f>G52+H51</f>
        <v>1832</v>
      </c>
      <c r="I52" s="154">
        <f>H52+I51</f>
        <v>2368</v>
      </c>
      <c r="J52" s="154"/>
      <c r="K52" s="154"/>
      <c r="L52" s="154"/>
      <c r="M52" s="155"/>
      <c r="N52" s="145"/>
    </row>
    <row r="53" spans="2:14" ht="15">
      <c r="B53" s="157"/>
      <c r="C53" s="158"/>
      <c r="D53" s="146"/>
      <c r="E53" s="145"/>
      <c r="F53" s="154"/>
      <c r="G53" s="154"/>
      <c r="H53" s="154"/>
      <c r="I53" s="154"/>
      <c r="J53" s="154"/>
      <c r="K53" s="156"/>
      <c r="L53" s="154"/>
      <c r="M53" s="156">
        <f>M52</f>
        <v>0</v>
      </c>
      <c r="N53" s="145"/>
    </row>
    <row r="54" spans="2:14" ht="15">
      <c r="B54" s="157">
        <v>155</v>
      </c>
      <c r="C54" s="158" t="s">
        <v>32</v>
      </c>
      <c r="D54" s="160" t="s">
        <v>33</v>
      </c>
      <c r="E54" s="145" t="s">
        <v>29</v>
      </c>
      <c r="F54" s="148">
        <v>7.52</v>
      </c>
      <c r="G54" s="148">
        <v>4.12</v>
      </c>
      <c r="H54" s="148" t="s">
        <v>56</v>
      </c>
      <c r="I54" s="148"/>
      <c r="J54" s="148"/>
      <c r="K54" s="148"/>
      <c r="L54" s="149"/>
      <c r="M54" s="150">
        <f>M57</f>
        <v>0</v>
      </c>
      <c r="N54" s="145" t="s">
        <v>66</v>
      </c>
    </row>
    <row r="55" spans="1:14" ht="15">
      <c r="A55" s="159"/>
      <c r="B55" s="157"/>
      <c r="C55" s="158"/>
      <c r="D55" s="160"/>
      <c r="E55" s="145"/>
      <c r="F55" s="139"/>
      <c r="G55" s="151"/>
      <c r="H55" s="151"/>
      <c r="I55" s="151"/>
      <c r="J55" s="151"/>
      <c r="K55" s="151"/>
      <c r="L55" s="152"/>
      <c r="M55" s="150">
        <f>M57</f>
        <v>0</v>
      </c>
      <c r="N55" s="145"/>
    </row>
    <row r="56" spans="2:14" ht="15">
      <c r="B56" s="157"/>
      <c r="C56" s="158"/>
      <c r="D56" s="160"/>
      <c r="E56" s="145"/>
      <c r="F56" s="139">
        <f>IF(ISBLANK(F54),"",TRUNC(58.015*(11.5-F54)^1.81))</f>
        <v>706</v>
      </c>
      <c r="G56" s="139">
        <f>IF(ISBLANK(G54),"",TRUNC(0.14354*(G54*100-220)^1.4))</f>
        <v>225</v>
      </c>
      <c r="H56" s="139"/>
      <c r="I56" s="139">
        <f>IF(ISBLANK(I54),"",TRUNC(0.8465*(I54*100-75)^1.42))</f>
      </c>
      <c r="J56" s="139">
        <f>IF(ISBLANK(J54),"",TRUNC(20.5173*(15.5-J54)^1.92))</f>
      </c>
      <c r="K56" s="139">
        <f>IF(ISBLANK(K54),"",TRUNC(0.2797*(K54*100-100)^1.35))</f>
      </c>
      <c r="L56" s="153">
        <f>IF(ISBLANK(L54),"",INT(0.08713*(305.5-(L54/$L$8))^1.85))</f>
      </c>
      <c r="M56" s="150">
        <f>M57</f>
        <v>0</v>
      </c>
      <c r="N56" s="145"/>
    </row>
    <row r="57" spans="2:14" ht="15">
      <c r="B57" s="157"/>
      <c r="C57" s="158"/>
      <c r="D57" s="160"/>
      <c r="E57" s="145"/>
      <c r="F57" s="154"/>
      <c r="G57" s="154">
        <f>F56+G56</f>
        <v>931</v>
      </c>
      <c r="H57" s="154"/>
      <c r="I57" s="154"/>
      <c r="J57" s="154"/>
      <c r="K57" s="154"/>
      <c r="L57" s="154"/>
      <c r="M57" s="155"/>
      <c r="N57" s="145"/>
    </row>
    <row r="58" spans="2:14" ht="15">
      <c r="B58" s="157"/>
      <c r="C58" s="158"/>
      <c r="D58" s="160"/>
      <c r="E58" s="145"/>
      <c r="F58" s="154"/>
      <c r="G58" s="154"/>
      <c r="H58" s="154"/>
      <c r="I58" s="154"/>
      <c r="J58" s="154"/>
      <c r="K58" s="156"/>
      <c r="L58" s="154"/>
      <c r="M58" s="156">
        <f>M57</f>
        <v>0</v>
      </c>
      <c r="N58" s="145"/>
    </row>
    <row r="59" spans="2:14" ht="15">
      <c r="B59" s="157">
        <v>98</v>
      </c>
      <c r="C59" s="158" t="s">
        <v>51</v>
      </c>
      <c r="D59" s="146" t="s">
        <v>71</v>
      </c>
      <c r="E59" s="145" t="s">
        <v>72</v>
      </c>
      <c r="F59" s="148">
        <v>7.21</v>
      </c>
      <c r="G59" s="148" t="s">
        <v>56</v>
      </c>
      <c r="H59" s="148"/>
      <c r="I59" s="148"/>
      <c r="J59" s="148"/>
      <c r="K59" s="148"/>
      <c r="L59" s="149"/>
      <c r="M59" s="150">
        <f>M62</f>
        <v>0</v>
      </c>
      <c r="N59" s="145" t="s">
        <v>73</v>
      </c>
    </row>
    <row r="60" spans="2:14" ht="15">
      <c r="B60" s="157"/>
      <c r="C60" s="158"/>
      <c r="D60" s="160"/>
      <c r="E60" s="145"/>
      <c r="F60" s="139"/>
      <c r="G60" s="151"/>
      <c r="H60" s="151"/>
      <c r="I60" s="151"/>
      <c r="J60" s="151"/>
      <c r="K60" s="151"/>
      <c r="L60" s="152"/>
      <c r="M60" s="150">
        <f>M62</f>
        <v>0</v>
      </c>
      <c r="N60" s="145"/>
    </row>
    <row r="61" spans="2:14" ht="15">
      <c r="B61" s="157"/>
      <c r="C61" s="158"/>
      <c r="D61" s="160"/>
      <c r="E61" s="145"/>
      <c r="F61" s="139">
        <f>IF(ISBLANK(F59),"",TRUNC(58.015*(11.5-F59)^1.81))</f>
        <v>809</v>
      </c>
      <c r="G61" s="139"/>
      <c r="H61" s="139">
        <f>IF(ISBLANK(H59),"",TRUNC(51.39*(H59-1.5)^1.05))</f>
      </c>
      <c r="I61" s="139">
        <f>IF(ISBLANK(I59),"",TRUNC(0.8465*(I59*100-75)^1.42))</f>
      </c>
      <c r="J61" s="139">
        <f>IF(ISBLANK(J59),"",TRUNC(20.5173*(15.5-J59)^1.92))</f>
      </c>
      <c r="K61" s="139">
        <f>IF(ISBLANK(K59),"",TRUNC(0.2797*(K59*100-100)^1.35))</f>
      </c>
      <c r="L61" s="153">
        <f>IF(ISBLANK(L59),"",INT(0.08713*(305.5-(L59/$L$8))^1.85))</f>
      </c>
      <c r="M61" s="150">
        <f>M62</f>
        <v>0</v>
      </c>
      <c r="N61" s="145"/>
    </row>
    <row r="62" spans="2:14" ht="15">
      <c r="B62" s="157"/>
      <c r="C62" s="158"/>
      <c r="D62" s="160"/>
      <c r="E62" s="145"/>
      <c r="F62" s="154"/>
      <c r="G62" s="154"/>
      <c r="H62" s="154"/>
      <c r="I62" s="154"/>
      <c r="J62" s="154"/>
      <c r="K62" s="154"/>
      <c r="L62" s="154"/>
      <c r="M62" s="155"/>
      <c r="N62" s="145"/>
    </row>
    <row r="63" spans="2:14" ht="15">
      <c r="B63" s="157"/>
      <c r="C63" s="158"/>
      <c r="D63" s="160"/>
      <c r="E63" s="145"/>
      <c r="F63" s="154"/>
      <c r="G63" s="154"/>
      <c r="H63" s="154"/>
      <c r="I63" s="154"/>
      <c r="J63" s="154"/>
      <c r="K63" s="156"/>
      <c r="L63" s="154"/>
      <c r="M63" s="156">
        <f>M62</f>
        <v>0</v>
      </c>
      <c r="N63" s="145"/>
    </row>
    <row r="64" spans="2:14" ht="15">
      <c r="B64" s="157">
        <v>125</v>
      </c>
      <c r="C64" s="158" t="s">
        <v>40</v>
      </c>
      <c r="D64" s="146" t="s">
        <v>41</v>
      </c>
      <c r="E64" s="145" t="s">
        <v>74</v>
      </c>
      <c r="F64" s="148">
        <v>7.48</v>
      </c>
      <c r="G64" s="148" t="s">
        <v>56</v>
      </c>
      <c r="H64" s="148"/>
      <c r="I64" s="148"/>
      <c r="J64" s="148"/>
      <c r="K64" s="148"/>
      <c r="L64" s="149"/>
      <c r="M64" s="150">
        <f>M67</f>
        <v>0</v>
      </c>
      <c r="N64" s="145" t="s">
        <v>75</v>
      </c>
    </row>
    <row r="65" spans="2:14" ht="15">
      <c r="B65" s="157"/>
      <c r="C65" s="158"/>
      <c r="D65" s="146"/>
      <c r="E65" s="145"/>
      <c r="F65" s="139"/>
      <c r="G65" s="151"/>
      <c r="H65" s="151"/>
      <c r="I65" s="151"/>
      <c r="J65" s="151"/>
      <c r="K65" s="151"/>
      <c r="L65" s="152"/>
      <c r="M65" s="150">
        <f>M67</f>
        <v>0</v>
      </c>
      <c r="N65" s="145"/>
    </row>
    <row r="66" spans="2:14" ht="15">
      <c r="B66" s="157"/>
      <c r="C66" s="158"/>
      <c r="D66" s="146"/>
      <c r="E66" s="145"/>
      <c r="F66" s="139">
        <f>IF(ISBLANK(F64),"",TRUNC(58.015*(11.5-F64)^1.81))</f>
        <v>719</v>
      </c>
      <c r="G66" s="139"/>
      <c r="H66" s="139">
        <f>IF(ISBLANK(H64),"",TRUNC(51.39*(H64-1.5)^1.05))</f>
      </c>
      <c r="I66" s="139">
        <f>IF(ISBLANK(I64),"",TRUNC(0.8465*(I64*100-75)^1.42))</f>
      </c>
      <c r="J66" s="139">
        <f>IF(ISBLANK(J64),"",TRUNC(20.5173*(15.5-J64)^1.92))</f>
      </c>
      <c r="K66" s="139">
        <f>IF(ISBLANK(K64),"",TRUNC(0.2797*(K64*100-100)^1.35))</f>
      </c>
      <c r="L66" s="153">
        <f>IF(ISBLANK(L64),"",INT(0.08713*(305.5-(L64/$L$8))^1.85))</f>
      </c>
      <c r="M66" s="150">
        <f>M67</f>
        <v>0</v>
      </c>
      <c r="N66" s="145"/>
    </row>
    <row r="67" spans="2:14" ht="15">
      <c r="B67" s="157"/>
      <c r="C67" s="158"/>
      <c r="D67" s="146"/>
      <c r="E67" s="145"/>
      <c r="F67" s="154"/>
      <c r="G67" s="154"/>
      <c r="H67" s="154"/>
      <c r="I67" s="154"/>
      <c r="J67" s="154"/>
      <c r="K67" s="154"/>
      <c r="L67" s="154"/>
      <c r="M67" s="155"/>
      <c r="N67" s="145"/>
    </row>
    <row r="68" spans="2:14" ht="15">
      <c r="B68" s="157"/>
      <c r="C68" s="158"/>
      <c r="D68" s="146"/>
      <c r="E68" s="145"/>
      <c r="F68" s="154"/>
      <c r="G68" s="154"/>
      <c r="H68" s="154"/>
      <c r="I68" s="154"/>
      <c r="J68" s="154"/>
      <c r="K68" s="156"/>
      <c r="L68" s="154"/>
      <c r="M68" s="156">
        <f>M67</f>
        <v>0</v>
      </c>
      <c r="N68" s="145"/>
    </row>
    <row r="69" spans="2:14" ht="15">
      <c r="B69" s="157">
        <v>172</v>
      </c>
      <c r="C69" s="158" t="s">
        <v>25</v>
      </c>
      <c r="D69" s="160" t="s">
        <v>26</v>
      </c>
      <c r="E69" s="145" t="s">
        <v>24</v>
      </c>
      <c r="F69" s="148">
        <v>7.76</v>
      </c>
      <c r="G69" s="148" t="s">
        <v>56</v>
      </c>
      <c r="H69" s="148"/>
      <c r="I69" s="148"/>
      <c r="J69" s="148"/>
      <c r="K69" s="148"/>
      <c r="L69" s="149"/>
      <c r="M69" s="150">
        <f>M72</f>
        <v>0</v>
      </c>
      <c r="N69" s="145" t="s">
        <v>63</v>
      </c>
    </row>
    <row r="70" spans="1:14" ht="15">
      <c r="A70" s="159"/>
      <c r="B70" s="157"/>
      <c r="C70" s="158"/>
      <c r="D70" s="160"/>
      <c r="E70" s="145"/>
      <c r="F70" s="139"/>
      <c r="G70" s="151"/>
      <c r="H70" s="151"/>
      <c r="I70" s="151"/>
      <c r="J70" s="151"/>
      <c r="K70" s="151"/>
      <c r="L70" s="152"/>
      <c r="M70" s="150">
        <f>M72</f>
        <v>0</v>
      </c>
      <c r="N70" s="145"/>
    </row>
    <row r="71" spans="2:14" ht="15">
      <c r="B71" s="157"/>
      <c r="C71" s="158"/>
      <c r="D71" s="160"/>
      <c r="E71" s="145"/>
      <c r="F71" s="139">
        <f>IF(ISBLANK(F69),"",TRUNC(58.015*(11.5-F69)^1.81))</f>
        <v>631</v>
      </c>
      <c r="G71" s="139"/>
      <c r="H71" s="139">
        <f>IF(ISBLANK(H69),"",TRUNC(51.39*(H69-1.5)^1.05))</f>
      </c>
      <c r="I71" s="139">
        <f>IF(ISBLANK(I69),"",TRUNC(0.8465*(I69*100-75)^1.42))</f>
      </c>
      <c r="J71" s="139">
        <f>IF(ISBLANK(J69),"",TRUNC(20.5173*(15.5-J69)^1.92))</f>
      </c>
      <c r="K71" s="139">
        <f>IF(ISBLANK(K69),"",TRUNC(0.2797*(K69*100-100)^1.35))</f>
      </c>
      <c r="L71" s="153">
        <f>IF(ISBLANK(L69),"",INT(0.08713*(305.5-(L69/$L$8))^1.85))</f>
      </c>
      <c r="M71" s="150">
        <f>M72</f>
        <v>0</v>
      </c>
      <c r="N71" s="145"/>
    </row>
    <row r="72" spans="2:14" ht="15">
      <c r="B72" s="157"/>
      <c r="C72" s="158"/>
      <c r="D72" s="160"/>
      <c r="E72" s="145"/>
      <c r="F72" s="154"/>
      <c r="G72" s="154"/>
      <c r="H72" s="154"/>
      <c r="I72" s="154"/>
      <c r="J72" s="154"/>
      <c r="K72" s="154"/>
      <c r="L72" s="154"/>
      <c r="M72" s="155"/>
      <c r="N72" s="145"/>
    </row>
    <row r="73" spans="2:14" ht="15">
      <c r="B73" s="157"/>
      <c r="C73" s="158"/>
      <c r="D73" s="160"/>
      <c r="E73" s="145"/>
      <c r="F73" s="154"/>
      <c r="G73" s="154"/>
      <c r="H73" s="154"/>
      <c r="I73" s="154"/>
      <c r="J73" s="154"/>
      <c r="K73" s="156"/>
      <c r="L73" s="154"/>
      <c r="M73" s="156">
        <f>M72</f>
        <v>0</v>
      </c>
      <c r="N73" s="145"/>
    </row>
  </sheetData>
  <sheetProtection/>
  <mergeCells count="2">
    <mergeCell ref="A1:L1"/>
    <mergeCell ref="A5:L5"/>
  </mergeCells>
  <printOptions/>
  <pageMargins left="0.11811023622047245" right="0" top="0.35433070866141736" bottom="0.5511811023622047" header="0.11811023622047245" footer="0.11811023622047245"/>
  <pageSetup horizontalDpi="600" verticalDpi="600" orientation="landscape" paperSize="9" scale="95" r:id="rId2"/>
  <headerFoot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2017-01-08T17:50:23Z</cp:lastPrinted>
  <dcterms:created xsi:type="dcterms:W3CDTF">2008-02-21T13:44:37Z</dcterms:created>
  <dcterms:modified xsi:type="dcterms:W3CDTF">2017-01-08T17:50:35Z</dcterms:modified>
  <cp:category/>
  <cp:version/>
  <cp:contentType/>
  <cp:contentStatus/>
</cp:coreProperties>
</file>