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70" windowHeight="6690" tabRatio="946" firstSheet="2" activeTab="2"/>
  </bookViews>
  <sheets>
    <sheet name="0000" sheetId="1" state="veryHidden" r:id="rId1"/>
    <sheet name="1000" sheetId="2" state="veryHidden" r:id="rId2"/>
    <sheet name="Septiņcīņa juniorēm, jaunietēm" sheetId="3" r:id="rId3"/>
  </sheets>
  <definedNames>
    <definedName name="_xlnm.Print_Titles" localSheetId="2">'Septiņcīņa juniorēm, jaunietēm'!$1:$1</definedName>
  </definedNames>
  <calcPr fullCalcOnLoad="1"/>
</workbook>
</file>

<file path=xl/sharedStrings.xml><?xml version="1.0" encoding="utf-8"?>
<sst xmlns="http://schemas.openxmlformats.org/spreadsheetml/2006/main" count="16" uniqueCount="16">
  <si>
    <t>100 m/b</t>
  </si>
  <si>
    <t>200 m</t>
  </si>
  <si>
    <t>800 m</t>
  </si>
  <si>
    <t>Augstl.</t>
  </si>
  <si>
    <t>Lode</t>
  </si>
  <si>
    <t>Tāll.</t>
  </si>
  <si>
    <t>Šķēps</t>
  </si>
  <si>
    <t>Summa</t>
  </si>
  <si>
    <t xml:space="preserve">Dūma Laura </t>
  </si>
  <si>
    <t>Madonas BJSS</t>
  </si>
  <si>
    <t>Opolā Luīze</t>
  </si>
  <si>
    <t>Ogres NSC</t>
  </si>
  <si>
    <t>Djubina Nikola</t>
  </si>
  <si>
    <t>Preiļu NBJSS</t>
  </si>
  <si>
    <t xml:space="preserve">Daugule Alise Annija </t>
  </si>
  <si>
    <t>Limbažu un Salacgrības NSS</t>
  </si>
</sst>
</file>

<file path=xl/styles.xml><?xml version="1.0" encoding="utf-8"?>
<styleSheet xmlns="http://schemas.openxmlformats.org/spreadsheetml/2006/main">
  <numFmts count="4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"/>
    <numFmt numFmtId="179" formatCode="h:mm:ss;@"/>
    <numFmt numFmtId="180" formatCode="_-&quot;IRL&quot;* #,##0_-;\-&quot;IRL&quot;* #,##0_-;_-&quot;IRL&quot;* &quot;-&quot;_-;_-@_-"/>
    <numFmt numFmtId="181" formatCode="_-&quot;IRL&quot;* #,##0.00_-;\-&quot;IRL&quot;* #,##0.00_-;_-&quot;IRL&quot;* &quot;-&quot;??_-;_-@_-"/>
    <numFmt numFmtId="182" formatCode="#,##0;\-#,##0;&quot;-&quot;"/>
    <numFmt numFmtId="183" formatCode="#,##0.00;\-#,##0.00;&quot;-&quot;"/>
    <numFmt numFmtId="184" formatCode="#,##0%;\-#,##0%;&quot;- &quot;"/>
    <numFmt numFmtId="185" formatCode="#,##0.0%;\-#,##0.0%;&quot;- &quot;"/>
    <numFmt numFmtId="186" formatCode="#,##0.00%;\-#,##0.00%;&quot;- &quot;"/>
    <numFmt numFmtId="187" formatCode="#,##0.0;\-#,##0.0;&quot;-&quot;"/>
    <numFmt numFmtId="188" formatCode="\ \ @"/>
    <numFmt numFmtId="189" formatCode="\ \ \ \ @"/>
    <numFmt numFmtId="190" formatCode="[Red]0%;[Red]\(0%\)"/>
    <numFmt numFmtId="191" formatCode="0%;\(0%\)"/>
    <numFmt numFmtId="192" formatCode="mm:ss.00"/>
    <numFmt numFmtId="193" formatCode="dd\.mm\.yy"/>
    <numFmt numFmtId="194" formatCode="&quot;Ls&quot;\ #,##0_);\(&quot;Ls&quot;\ #,##0\)"/>
    <numFmt numFmtId="195" formatCode="&quot;Ls&quot;\ #,##0_);[Red]\(&quot;Ls&quot;\ #,##0\)"/>
    <numFmt numFmtId="196" formatCode="&quot;Ls&quot;\ #,##0.00_);\(&quot;Ls&quot;\ #,##0.00\)"/>
    <numFmt numFmtId="197" formatCode="&quot;Ls&quot;\ #,##0.00_);[Red]\(&quot;Ls&quot;\ #,##0.00\)"/>
    <numFmt numFmtId="198" formatCode="_(&quot;Ls&quot;\ * #,##0_);_(&quot;Ls&quot;\ * \(#,##0\);_(&quot;Ls&quot;\ * &quot;-&quot;_);_(@_)"/>
    <numFmt numFmtId="199" formatCode="_(&quot;Ls&quot;\ * #,##0.00_);_(&quot;Ls&quot;\ * \(#,##0.00\);_(&quot;Ls&quot;\ * &quot;-&quot;??_);_(@_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[$-426]dddd\,\ yyyy&quot;. gada &quot;d\.\ mmmm"/>
    <numFmt numFmtId="203" formatCode="&quot;Ls&quot;\ #,##0.0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82" fontId="3" fillId="0" borderId="0" applyFill="0" applyBorder="0" applyAlignment="0">
      <protection/>
    </xf>
    <xf numFmtId="183" fontId="3" fillId="0" borderId="0" applyFill="0" applyBorder="0" applyAlignment="0">
      <protection/>
    </xf>
    <xf numFmtId="184" fontId="3" fillId="0" borderId="0" applyFill="0" applyBorder="0" applyAlignment="0">
      <protection/>
    </xf>
    <xf numFmtId="185" fontId="3" fillId="0" borderId="0" applyFill="0" applyBorder="0" applyAlignment="0">
      <protection/>
    </xf>
    <xf numFmtId="186" fontId="3" fillId="0" borderId="0" applyFill="0" applyBorder="0" applyAlignment="0">
      <protection/>
    </xf>
    <xf numFmtId="182" fontId="3" fillId="0" borderId="0" applyFill="0" applyBorder="0" applyAlignment="0">
      <protection/>
    </xf>
    <xf numFmtId="187" fontId="3" fillId="0" borderId="0" applyFill="0" applyBorder="0" applyAlignment="0">
      <protection/>
    </xf>
    <xf numFmtId="183" fontId="3" fillId="0" borderId="0" applyFill="0" applyBorder="0" applyAlignment="0">
      <protection/>
    </xf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4" fontId="3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6" fillId="0" borderId="0" applyFill="0" applyBorder="0" applyAlignment="0">
      <protection/>
    </xf>
    <xf numFmtId="183" fontId="6" fillId="0" borderId="0" applyFill="0" applyBorder="0" applyAlignment="0">
      <protection/>
    </xf>
    <xf numFmtId="182" fontId="6" fillId="0" borderId="0" applyFill="0" applyBorder="0" applyAlignment="0">
      <protection/>
    </xf>
    <xf numFmtId="187" fontId="6" fillId="0" borderId="0" applyFill="0" applyBorder="0" applyAlignment="0">
      <protection/>
    </xf>
    <xf numFmtId="183" fontId="6" fillId="0" borderId="0" applyFill="0" applyBorder="0" applyAlignment="0">
      <protection/>
    </xf>
    <xf numFmtId="38" fontId="5" fillId="27" borderId="0" applyNumberFormat="0" applyBorder="0" applyAlignment="0" applyProtection="0"/>
    <xf numFmtId="0" fontId="7" fillId="0" borderId="2" applyNumberFormat="0" applyAlignment="0" applyProtection="0"/>
    <xf numFmtId="0" fontId="7" fillId="0" borderId="3">
      <alignment horizontal="left" vertical="center"/>
      <protection/>
    </xf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8" borderId="1" applyNumberFormat="0" applyAlignment="0" applyProtection="0"/>
    <xf numFmtId="10" fontId="5" fillId="29" borderId="4" applyNumberFormat="0" applyBorder="0" applyAlignment="0" applyProtection="0"/>
    <xf numFmtId="0" fontId="2" fillId="0" borderId="0" applyNumberFormat="0" applyFill="0" applyBorder="0" applyAlignment="0" applyProtection="0"/>
    <xf numFmtId="0" fontId="45" fillId="26" borderId="5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182" fontId="9" fillId="0" borderId="0" applyFill="0" applyBorder="0" applyAlignment="0">
      <protection/>
    </xf>
    <xf numFmtId="183" fontId="9" fillId="0" borderId="0" applyFill="0" applyBorder="0" applyAlignment="0">
      <protection/>
    </xf>
    <xf numFmtId="182" fontId="9" fillId="0" borderId="0" applyFill="0" applyBorder="0" applyAlignment="0">
      <protection/>
    </xf>
    <xf numFmtId="187" fontId="9" fillId="0" borderId="0" applyFill="0" applyBorder="0" applyAlignment="0">
      <protection/>
    </xf>
    <xf numFmtId="183" fontId="9" fillId="0" borderId="0" applyFill="0" applyBorder="0" applyAlignment="0">
      <protection/>
    </xf>
    <xf numFmtId="0" fontId="48" fillId="31" borderId="0" applyNumberFormat="0" applyBorder="0" applyAlignment="0" applyProtection="0"/>
    <xf numFmtId="190" fontId="4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7" applyNumberFormat="0" applyAlignment="0" applyProtection="0"/>
    <xf numFmtId="186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33" borderId="8" applyNumberFormat="0" applyFont="0" applyAlignment="0" applyProtection="0"/>
    <xf numFmtId="182" fontId="10" fillId="0" borderId="0" applyFill="0" applyBorder="0" applyAlignment="0">
      <protection/>
    </xf>
    <xf numFmtId="183" fontId="10" fillId="0" borderId="0" applyFill="0" applyBorder="0" applyAlignment="0">
      <protection/>
    </xf>
    <xf numFmtId="182" fontId="10" fillId="0" borderId="0" applyFill="0" applyBorder="0" applyAlignment="0">
      <protection/>
    </xf>
    <xf numFmtId="187" fontId="10" fillId="0" borderId="0" applyFill="0" applyBorder="0" applyAlignment="0">
      <protection/>
    </xf>
    <xf numFmtId="183" fontId="10" fillId="0" borderId="0" applyFill="0" applyBorder="0" applyAlignment="0">
      <protection/>
    </xf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34" borderId="0" applyNumberFormat="0" applyBorder="0" applyAlignment="0" applyProtection="0"/>
    <xf numFmtId="49" fontId="3" fillId="0" borderId="0" applyFill="0" applyBorder="0" applyAlignment="0">
      <protection/>
    </xf>
    <xf numFmtId="188" fontId="3" fillId="0" borderId="0" applyFill="0" applyBorder="0" applyAlignment="0">
      <protection/>
    </xf>
    <xf numFmtId="189" fontId="3" fillId="0" borderId="0" applyFill="0" applyBorder="0" applyAlignment="0">
      <protection/>
    </xf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0" xfId="79" applyFont="1">
      <alignment/>
      <protection/>
    </xf>
    <xf numFmtId="0" fontId="11" fillId="0" borderId="0" xfId="0" applyFont="1" applyFill="1" applyAlignment="1">
      <alignment/>
    </xf>
    <xf numFmtId="1" fontId="12" fillId="0" borderId="0" xfId="0" applyNumberFormat="1" applyFont="1" applyFill="1" applyAlignment="1">
      <alignment horizontal="center"/>
    </xf>
    <xf numFmtId="178" fontId="11" fillId="0" borderId="0" xfId="0" applyNumberFormat="1" applyFont="1" applyFill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178" fontId="11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 horizontal="center"/>
    </xf>
    <xf numFmtId="192" fontId="11" fillId="0" borderId="0" xfId="0" applyNumberFormat="1" applyFont="1" applyFill="1" applyBorder="1" applyAlignment="1">
      <alignment horizontal="center"/>
    </xf>
    <xf numFmtId="178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7" fontId="15" fillId="0" borderId="0" xfId="0" applyNumberFormat="1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 horizontal="center"/>
    </xf>
    <xf numFmtId="47" fontId="11" fillId="0" borderId="0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14" fontId="18" fillId="0" borderId="0" xfId="0" applyNumberFormat="1" applyFont="1" applyBorder="1" applyAlignment="1">
      <alignment horizontal="center"/>
    </xf>
    <xf numFmtId="47" fontId="14" fillId="35" borderId="0" xfId="0" applyNumberFormat="1" applyFont="1" applyFill="1" applyAlignment="1">
      <alignment horizontal="center" vertical="center"/>
    </xf>
    <xf numFmtId="0" fontId="11" fillId="35" borderId="0" xfId="79" applyFont="1" applyFill="1" applyBorder="1" applyAlignment="1">
      <alignment horizontal="center"/>
      <protection/>
    </xf>
    <xf numFmtId="0" fontId="16" fillId="35" borderId="0" xfId="0" applyFont="1" applyFill="1" applyBorder="1" applyAlignment="1">
      <alignment horizontal="center"/>
    </xf>
    <xf numFmtId="0" fontId="13" fillId="35" borderId="0" xfId="0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47" fontId="57" fillId="0" borderId="0" xfId="0" applyNumberFormat="1" applyFont="1" applyFill="1" applyBorder="1" applyAlignment="1">
      <alignment horizontal="center"/>
    </xf>
    <xf numFmtId="14" fontId="19" fillId="0" borderId="0" xfId="79" applyNumberFormat="1" applyFont="1" applyBorder="1">
      <alignment/>
      <protection/>
    </xf>
    <xf numFmtId="0" fontId="19" fillId="0" borderId="0" xfId="79" applyFont="1" applyBorder="1">
      <alignment/>
      <protection/>
    </xf>
    <xf numFmtId="0" fontId="20" fillId="0" borderId="0" xfId="0" applyFont="1" applyBorder="1" applyAlignment="1">
      <alignment/>
    </xf>
    <xf numFmtId="0" fontId="21" fillId="0" borderId="0" xfId="79" applyFont="1" applyBorder="1" applyAlignment="1">
      <alignment horizontal="center"/>
      <protection/>
    </xf>
    <xf numFmtId="0" fontId="12" fillId="0" borderId="0" xfId="0" applyFont="1" applyFill="1" applyBorder="1" applyAlignment="1">
      <alignment horizontal="center"/>
    </xf>
  </cellXfs>
  <cellStyles count="92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Calc Currency (0)" xfId="43"/>
    <cellStyle name="Calc Currency (2)" xfId="44"/>
    <cellStyle name="Calc Percent (0)" xfId="45"/>
    <cellStyle name="Calc Percent (1)" xfId="46"/>
    <cellStyle name="Calc Percent (2)" xfId="47"/>
    <cellStyle name="Calc Units (0)" xfId="48"/>
    <cellStyle name="Calc Units (1)" xfId="49"/>
    <cellStyle name="Calc Units (2)" xfId="50"/>
    <cellStyle name="Comma [00]" xfId="51"/>
    <cellStyle name="Currency [00]" xfId="52"/>
    <cellStyle name="Date Short" xfId="53"/>
    <cellStyle name="Dziesiętny [0]_PLDT" xfId="54"/>
    <cellStyle name="Dziesiętny_PLDT" xfId="55"/>
    <cellStyle name="Enter Currency (0)" xfId="56"/>
    <cellStyle name="Enter Currency (2)" xfId="57"/>
    <cellStyle name="Enter Units (0)" xfId="58"/>
    <cellStyle name="Enter Units (1)" xfId="59"/>
    <cellStyle name="Enter Units (2)" xfId="60"/>
    <cellStyle name="Grey" xfId="61"/>
    <cellStyle name="Header1" xfId="62"/>
    <cellStyle name="Header2" xfId="63"/>
    <cellStyle name="Hiperłącze" xfId="64"/>
    <cellStyle name="Hyperlink" xfId="65"/>
    <cellStyle name="Ievade" xfId="66"/>
    <cellStyle name="Input [yellow]" xfId="67"/>
    <cellStyle name="Followed Hyperlink" xfId="68"/>
    <cellStyle name="Izvade" xfId="69"/>
    <cellStyle name="Kopsumma" xfId="70"/>
    <cellStyle name="Labs" xfId="71"/>
    <cellStyle name="Link Currency (0)" xfId="72"/>
    <cellStyle name="Link Currency (2)" xfId="73"/>
    <cellStyle name="Link Units (0)" xfId="74"/>
    <cellStyle name="Link Units (1)" xfId="75"/>
    <cellStyle name="Link Units (2)" xfId="76"/>
    <cellStyle name="Neitrāls" xfId="77"/>
    <cellStyle name="Normal - Style1" xfId="78"/>
    <cellStyle name="Normal_disc" xfId="79"/>
    <cellStyle name="Nosaukums" xfId="80"/>
    <cellStyle name="Paskaidrojošs teksts" xfId="81"/>
    <cellStyle name="Pārbaudes šūna" xfId="82"/>
    <cellStyle name="Percent [0]" xfId="83"/>
    <cellStyle name="Percent [00]" xfId="84"/>
    <cellStyle name="Percent [2]" xfId="85"/>
    <cellStyle name="Piezīme" xfId="86"/>
    <cellStyle name="PrePop Currency (0)" xfId="87"/>
    <cellStyle name="PrePop Currency (2)" xfId="88"/>
    <cellStyle name="PrePop Units (0)" xfId="89"/>
    <cellStyle name="PrePop Units (1)" xfId="90"/>
    <cellStyle name="PrePop Units (2)" xfId="91"/>
    <cellStyle name="Percent" xfId="92"/>
    <cellStyle name="Saistītā šūna" xfId="93"/>
    <cellStyle name="Slikts" xfId="94"/>
    <cellStyle name="Text Indent A" xfId="95"/>
    <cellStyle name="Text Indent B" xfId="96"/>
    <cellStyle name="Text Indent C" xfId="97"/>
    <cellStyle name="Currency" xfId="98"/>
    <cellStyle name="Currency [0]" xfId="99"/>
    <cellStyle name="Virsraksts 1" xfId="100"/>
    <cellStyle name="Virsraksts 2" xfId="101"/>
    <cellStyle name="Virsraksts 3" xfId="102"/>
    <cellStyle name="Virsraksts 4" xfId="103"/>
    <cellStyle name="Walutowy [0]_PLDT" xfId="104"/>
    <cellStyle name="Walutowy_PLD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5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5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O22"/>
  <sheetViews>
    <sheetView tabSelected="1" zoomScalePageLayoutView="0" workbookViewId="0" topLeftCell="A1">
      <selection activeCell="P24" sqref="P24"/>
    </sheetView>
  </sheetViews>
  <sheetFormatPr defaultColWidth="9.140625" defaultRowHeight="12.75"/>
  <cols>
    <col min="1" max="1" width="3.57421875" style="10" bestFit="1" customWidth="1"/>
    <col min="2" max="2" width="4.421875" style="14" bestFit="1" customWidth="1"/>
    <col min="3" max="3" width="18.57421875" style="14" bestFit="1" customWidth="1"/>
    <col min="4" max="4" width="11.28125" style="7" bestFit="1" customWidth="1"/>
    <col min="5" max="5" width="19.140625" style="7" bestFit="1" customWidth="1"/>
    <col min="6" max="6" width="10.00390625" style="15" customWidth="1"/>
    <col min="7" max="9" width="10.00390625" style="10" customWidth="1"/>
    <col min="10" max="10" width="10.00390625" style="12" customWidth="1"/>
    <col min="11" max="13" width="10.00390625" style="10" customWidth="1"/>
    <col min="14" max="14" width="7.7109375" style="4" bestFit="1" customWidth="1"/>
    <col min="15" max="16384" width="9.140625" style="10" customWidth="1"/>
  </cols>
  <sheetData>
    <row r="1" spans="2:14" s="1" customFormat="1" ht="39" customHeight="1">
      <c r="B1" s="2"/>
      <c r="C1" s="3"/>
      <c r="D1" s="2"/>
      <c r="E1" s="3"/>
      <c r="F1" s="23" t="s">
        <v>0</v>
      </c>
      <c r="G1" s="13" t="s">
        <v>3</v>
      </c>
      <c r="H1" s="13" t="s">
        <v>4</v>
      </c>
      <c r="I1" s="23" t="s">
        <v>1</v>
      </c>
      <c r="J1" s="13" t="s">
        <v>5</v>
      </c>
      <c r="K1" s="13" t="s">
        <v>6</v>
      </c>
      <c r="L1" s="23" t="s">
        <v>2</v>
      </c>
      <c r="M1" s="23" t="s">
        <v>7</v>
      </c>
      <c r="N1" s="27">
        <v>1.1574074074074073E-05</v>
      </c>
    </row>
    <row r="2" spans="13:14" ht="15" customHeight="1">
      <c r="M2" s="4"/>
      <c r="N2" s="10"/>
    </row>
    <row r="3" spans="1:15" ht="15.75">
      <c r="A3" s="7">
        <v>1</v>
      </c>
      <c r="B3" s="24">
        <v>9</v>
      </c>
      <c r="C3" s="25" t="s">
        <v>10</v>
      </c>
      <c r="D3" s="26">
        <v>37004</v>
      </c>
      <c r="E3" s="25" t="s">
        <v>11</v>
      </c>
      <c r="F3" s="16">
        <v>15.36</v>
      </c>
      <c r="G3" s="7">
        <v>1.57</v>
      </c>
      <c r="H3" s="16">
        <v>11.4</v>
      </c>
      <c r="I3" s="16">
        <v>26.76</v>
      </c>
      <c r="J3" s="16">
        <v>5.17</v>
      </c>
      <c r="K3" s="16">
        <v>37.82</v>
      </c>
      <c r="L3" s="17">
        <v>0.0017538194444444443</v>
      </c>
      <c r="M3" s="29">
        <f>M6</f>
        <v>4755</v>
      </c>
      <c r="N3" s="7"/>
      <c r="O3" s="9"/>
    </row>
    <row r="4" spans="1:15" ht="15.75">
      <c r="A4" s="8"/>
      <c r="F4" s="18">
        <v>-0.3</v>
      </c>
      <c r="G4" s="19"/>
      <c r="H4" s="19"/>
      <c r="I4" s="18"/>
      <c r="J4" s="18">
        <v>1</v>
      </c>
      <c r="K4" s="19"/>
      <c r="L4" s="20"/>
      <c r="M4" s="29">
        <f>M6</f>
        <v>4755</v>
      </c>
      <c r="N4" s="8"/>
      <c r="O4" s="4"/>
    </row>
    <row r="5" spans="1:15" ht="15.75">
      <c r="A5" s="5"/>
      <c r="F5" s="28">
        <f>IF(ISBLANK(F3),"",INT(9.23076*(26.7-F3)^1.835))</f>
        <v>795</v>
      </c>
      <c r="G5" s="28">
        <f>IF(ISBLANK(G3),"",INT(1.84523*(G3*100-75)^1.348))</f>
        <v>701</v>
      </c>
      <c r="H5" s="28">
        <f>IF(ISBLANK(H3),"",INT(56.0211*(H3-1.5)^1.05))</f>
        <v>621</v>
      </c>
      <c r="I5" s="28">
        <f>IF(ISBLANK(I3),"",INT(4.99087*(42.5-I3)^1.81))</f>
        <v>732</v>
      </c>
      <c r="J5" s="28">
        <f>IF(ISBLANK(J3),"",INT(0.188807*(J3*100-210)^1.41))</f>
        <v>606</v>
      </c>
      <c r="K5" s="28">
        <f>IF(ISBLANK(K3),"",INT(15.9803*(K3-3.8)^1.04))</f>
        <v>626</v>
      </c>
      <c r="L5" s="28">
        <f>IF(ISBLANK(L3),"",INT(0.11193*(254-(L3/$N$1))^1.88))</f>
        <v>674</v>
      </c>
      <c r="M5" s="29">
        <f>M6</f>
        <v>4755</v>
      </c>
      <c r="N5" s="5"/>
      <c r="O5" s="4"/>
    </row>
    <row r="6" spans="1:15" ht="15.75">
      <c r="A6" s="8"/>
      <c r="F6" s="6"/>
      <c r="G6" s="11">
        <f>F5+G5</f>
        <v>1496</v>
      </c>
      <c r="H6" s="11">
        <f>G6+H5</f>
        <v>2117</v>
      </c>
      <c r="I6" s="11">
        <f>H6+I5</f>
        <v>2849</v>
      </c>
      <c r="J6" s="11">
        <f>I6+J5</f>
        <v>3455</v>
      </c>
      <c r="K6" s="11">
        <f>J6+K5</f>
        <v>4081</v>
      </c>
      <c r="L6" s="11">
        <f>K6+L5</f>
        <v>4755</v>
      </c>
      <c r="M6" s="30">
        <f>SUM(F5:L5)</f>
        <v>4755</v>
      </c>
      <c r="N6" s="8"/>
      <c r="O6" s="4"/>
    </row>
    <row r="7" spans="1:15" ht="15.75">
      <c r="A7" s="5"/>
      <c r="F7" s="21"/>
      <c r="G7" s="7"/>
      <c r="H7" s="7"/>
      <c r="I7" s="7"/>
      <c r="J7" s="21"/>
      <c r="K7" s="7"/>
      <c r="L7" s="22"/>
      <c r="M7" s="29">
        <f>M6</f>
        <v>4755</v>
      </c>
      <c r="N7" s="5"/>
      <c r="O7" s="4"/>
    </row>
    <row r="8" spans="1:15" ht="15.75">
      <c r="A8" s="7">
        <v>2</v>
      </c>
      <c r="B8" s="36">
        <v>43</v>
      </c>
      <c r="C8" s="34" t="s">
        <v>8</v>
      </c>
      <c r="D8" s="33">
        <v>36948</v>
      </c>
      <c r="E8" s="34" t="s">
        <v>9</v>
      </c>
      <c r="F8" s="16">
        <v>15.97</v>
      </c>
      <c r="G8" s="7">
        <v>1.48</v>
      </c>
      <c r="H8" s="7">
        <v>11.95</v>
      </c>
      <c r="I8" s="16">
        <v>28.18</v>
      </c>
      <c r="J8" s="16">
        <v>4.38</v>
      </c>
      <c r="K8" s="16">
        <v>32.38</v>
      </c>
      <c r="L8" s="17">
        <v>0.0020743055555555554</v>
      </c>
      <c r="M8" s="29">
        <f>M11</f>
        <v>3884</v>
      </c>
      <c r="O8" s="9"/>
    </row>
    <row r="9" spans="1:15" ht="15.75">
      <c r="A9" s="8"/>
      <c r="F9" s="18">
        <v>-0.3</v>
      </c>
      <c r="G9" s="19"/>
      <c r="H9" s="19"/>
      <c r="I9" s="18"/>
      <c r="J9" s="18">
        <v>0.5</v>
      </c>
      <c r="K9" s="19"/>
      <c r="L9" s="20"/>
      <c r="M9" s="29">
        <f>M11</f>
        <v>3884</v>
      </c>
      <c r="O9" s="4"/>
    </row>
    <row r="10" spans="1:15" ht="15.75">
      <c r="A10" s="5"/>
      <c r="F10" s="28">
        <f>IF(ISBLANK(F8),"",INT(9.23076*(26.7-F8)^1.835))</f>
        <v>718</v>
      </c>
      <c r="G10" s="28">
        <f>IF(ISBLANK(G8),"",INT(1.84523*(G8*100-75)^1.348))</f>
        <v>599</v>
      </c>
      <c r="H10" s="28">
        <f>IF(ISBLANK(H8),"",INT(56.0211*(H8-1.5)^1.05))</f>
        <v>658</v>
      </c>
      <c r="I10" s="28">
        <f>IF(ISBLANK(I8),"",INT(4.99087*(42.5-I8)^1.81))</f>
        <v>617</v>
      </c>
      <c r="J10" s="28">
        <f>IF(ISBLANK(J8),"",INT(0.188807*(J8*100-210)^1.41))</f>
        <v>398</v>
      </c>
      <c r="K10" s="28">
        <f>IF(ISBLANK(K8),"",INT(15.9803*(K8-3.8)^1.04))</f>
        <v>522</v>
      </c>
      <c r="L10" s="28">
        <f>IF(ISBLANK(L8),"",INT(0.11193*(254-(L8/$N$1))^1.88))</f>
        <v>372</v>
      </c>
      <c r="M10" s="29">
        <f>M11</f>
        <v>3884</v>
      </c>
      <c r="O10" s="4"/>
    </row>
    <row r="11" spans="1:15" ht="15.75">
      <c r="A11" s="8"/>
      <c r="F11" s="6"/>
      <c r="G11" s="11">
        <f>F10+G10</f>
        <v>1317</v>
      </c>
      <c r="H11" s="11">
        <f>G11+H10</f>
        <v>1975</v>
      </c>
      <c r="I11" s="11">
        <f>H11+I10</f>
        <v>2592</v>
      </c>
      <c r="J11" s="11">
        <f>I11+J10</f>
        <v>2990</v>
      </c>
      <c r="K11" s="11">
        <f>J11+K10</f>
        <v>3512</v>
      </c>
      <c r="L11" s="11">
        <f>K11+L10</f>
        <v>3884</v>
      </c>
      <c r="M11" s="30">
        <f>SUM(F10:L10)</f>
        <v>3884</v>
      </c>
      <c r="O11" s="4"/>
    </row>
    <row r="12" spans="1:15" ht="15.75">
      <c r="A12" s="5"/>
      <c r="F12" s="21"/>
      <c r="G12" s="7"/>
      <c r="H12" s="7"/>
      <c r="I12" s="7"/>
      <c r="J12" s="21"/>
      <c r="K12" s="7"/>
      <c r="L12" s="22"/>
      <c r="M12" s="29">
        <f>M11</f>
        <v>3884</v>
      </c>
      <c r="O12" s="4"/>
    </row>
    <row r="13" spans="1:13" ht="15.75">
      <c r="A13" s="7">
        <v>3</v>
      </c>
      <c r="B13" s="24">
        <v>148</v>
      </c>
      <c r="C13" s="25" t="s">
        <v>14</v>
      </c>
      <c r="D13" s="26">
        <v>37261</v>
      </c>
      <c r="E13" s="35" t="s">
        <v>15</v>
      </c>
      <c r="F13" s="16">
        <v>16.86</v>
      </c>
      <c r="G13" s="7">
        <v>1.42</v>
      </c>
      <c r="H13" s="7">
        <v>7.33</v>
      </c>
      <c r="I13" s="16">
        <v>28.38</v>
      </c>
      <c r="J13" s="16">
        <v>4.8</v>
      </c>
      <c r="K13" s="16">
        <v>28.64</v>
      </c>
      <c r="L13" s="17">
        <v>0.002078356481481482</v>
      </c>
      <c r="M13" s="29">
        <f>M16</f>
        <v>3429</v>
      </c>
    </row>
    <row r="14" spans="1:13" ht="15.75">
      <c r="A14" s="8"/>
      <c r="F14" s="18">
        <v>-0.3</v>
      </c>
      <c r="G14" s="19"/>
      <c r="H14" s="19"/>
      <c r="I14" s="18"/>
      <c r="J14" s="18">
        <v>1.1</v>
      </c>
      <c r="K14" s="19"/>
      <c r="L14" s="20"/>
      <c r="M14" s="29">
        <f>M16</f>
        <v>3429</v>
      </c>
    </row>
    <row r="15" spans="1:13" ht="15.75">
      <c r="A15" s="5"/>
      <c r="F15" s="28">
        <f>IF(ISBLANK(F13),"",INT(9.23076*(26.7-F13)^1.835))</f>
        <v>612</v>
      </c>
      <c r="G15" s="28">
        <f>IF(ISBLANK(G13),"",INT(1.84523*(G13*100-75)^1.348))</f>
        <v>534</v>
      </c>
      <c r="H15" s="28">
        <f>IF(ISBLANK(H13),"",INT(56.0211*(H13-1.5)^1.05))</f>
        <v>356</v>
      </c>
      <c r="I15" s="28">
        <f>IF(ISBLANK(I13),"",INT(4.99087*(42.5-I13)^1.81))</f>
        <v>601</v>
      </c>
      <c r="J15" s="28">
        <f>IF(ISBLANK(J13),"",INT(0.188807*(J13*100-210)^1.41))</f>
        <v>506</v>
      </c>
      <c r="K15" s="28">
        <f>IF(ISBLANK(K13),"",INT(15.9803*(K13-3.8)^1.04))</f>
        <v>451</v>
      </c>
      <c r="L15" s="28">
        <f>IF(ISBLANK(L13),"",INT(0.11193*(254-(L13/$N$1))^1.88))</f>
        <v>369</v>
      </c>
      <c r="M15" s="29">
        <f>M16</f>
        <v>3429</v>
      </c>
    </row>
    <row r="16" spans="1:13" ht="15.75">
      <c r="A16" s="8"/>
      <c r="F16" s="6"/>
      <c r="G16" s="11">
        <f>F15+G15</f>
        <v>1146</v>
      </c>
      <c r="H16" s="11">
        <f>G16+H15</f>
        <v>1502</v>
      </c>
      <c r="I16" s="11">
        <f>H16+I15</f>
        <v>2103</v>
      </c>
      <c r="J16" s="11">
        <f>I16+J15</f>
        <v>2609</v>
      </c>
      <c r="K16" s="11">
        <f>J16+K15</f>
        <v>3060</v>
      </c>
      <c r="L16" s="11">
        <f>K16+L15</f>
        <v>3429</v>
      </c>
      <c r="M16" s="30">
        <f>SUM(F15:L15)</f>
        <v>3429</v>
      </c>
    </row>
    <row r="17" spans="1:13" ht="15.75">
      <c r="A17" s="5"/>
      <c r="F17" s="21"/>
      <c r="G17" s="7"/>
      <c r="H17" s="7"/>
      <c r="I17" s="7"/>
      <c r="J17" s="21"/>
      <c r="K17" s="7"/>
      <c r="L17" s="22"/>
      <c r="M17" s="29">
        <f>M16</f>
        <v>3429</v>
      </c>
    </row>
    <row r="18" spans="1:13" ht="15.75">
      <c r="A18" s="7">
        <v>4</v>
      </c>
      <c r="B18" s="24">
        <v>25</v>
      </c>
      <c r="C18" s="25" t="s">
        <v>12</v>
      </c>
      <c r="D18" s="26">
        <v>37369</v>
      </c>
      <c r="E18" s="25" t="s">
        <v>13</v>
      </c>
      <c r="F18" s="16">
        <v>16.75</v>
      </c>
      <c r="G18" s="7">
        <v>1.45</v>
      </c>
      <c r="H18" s="37">
        <v>8.24</v>
      </c>
      <c r="I18" s="16">
        <v>29.81</v>
      </c>
      <c r="J18" s="16">
        <v>4.37</v>
      </c>
      <c r="K18" s="16">
        <v>21.64</v>
      </c>
      <c r="L18" s="17">
        <v>0.002076851851851852</v>
      </c>
      <c r="M18" s="29">
        <f>M21</f>
        <v>3186</v>
      </c>
    </row>
    <row r="19" spans="1:13" ht="15.75">
      <c r="A19" s="8"/>
      <c r="B19" s="8"/>
      <c r="C19" s="8"/>
      <c r="D19" s="8"/>
      <c r="E19" s="8"/>
      <c r="F19" s="18">
        <v>-0.3</v>
      </c>
      <c r="G19" s="31"/>
      <c r="H19" s="19"/>
      <c r="I19" s="18">
        <v>1.2</v>
      </c>
      <c r="J19" s="18">
        <v>1.2</v>
      </c>
      <c r="K19" s="31"/>
      <c r="L19" s="32"/>
      <c r="M19" s="29">
        <f>M21</f>
        <v>3186</v>
      </c>
    </row>
    <row r="20" spans="1:13" ht="15.75">
      <c r="A20" s="5"/>
      <c r="B20" s="5"/>
      <c r="C20" s="5"/>
      <c r="D20" s="5"/>
      <c r="E20" s="5"/>
      <c r="F20" s="28">
        <f>IF(ISBLANK(F18),"",INT(9.23076*(26.7-F18)^1.835))</f>
        <v>625</v>
      </c>
      <c r="G20" s="28">
        <f>IF(ISBLANK(G18),"",INT(1.84523*(G18*100-75)^1.348))</f>
        <v>566</v>
      </c>
      <c r="H20" s="28">
        <f>IF(ISBLANK(H18),"",INT(56.0211*(H18-1.5)^1.05))</f>
        <v>415</v>
      </c>
      <c r="I20" s="28">
        <f>IF(ISBLANK(I18),"",INT(4.99087*(42.5-I18)^1.81))</f>
        <v>495</v>
      </c>
      <c r="J20" s="28">
        <f>IF(ISBLANK(J18),"",INT(0.188807*(J18*100-210)^1.41))</f>
        <v>396</v>
      </c>
      <c r="K20" s="28">
        <f>IF(ISBLANK(K18),"",INT(15.9803*(K18-3.8)^1.04))</f>
        <v>319</v>
      </c>
      <c r="L20" s="28">
        <f>IF(ISBLANK(L18),"",INT(0.11193*(254-(L18/$N$1))^1.88))</f>
        <v>370</v>
      </c>
      <c r="M20" s="29">
        <f>M21</f>
        <v>3186</v>
      </c>
    </row>
    <row r="21" spans="1:13" ht="15.75">
      <c r="A21" s="8"/>
      <c r="B21" s="8"/>
      <c r="C21" s="8"/>
      <c r="D21" s="8"/>
      <c r="E21" s="8"/>
      <c r="F21" s="6"/>
      <c r="G21" s="11">
        <f>F20+G20</f>
        <v>1191</v>
      </c>
      <c r="H21" s="11">
        <f>G21+H20</f>
        <v>1606</v>
      </c>
      <c r="I21" s="11">
        <f>H21+I20</f>
        <v>2101</v>
      </c>
      <c r="J21" s="11">
        <f>I21+J20</f>
        <v>2497</v>
      </c>
      <c r="K21" s="11">
        <f>J21+K20</f>
        <v>2816</v>
      </c>
      <c r="L21" s="11">
        <f>K21+L20</f>
        <v>3186</v>
      </c>
      <c r="M21" s="30">
        <f>SUM(F20:L20)</f>
        <v>3186</v>
      </c>
    </row>
    <row r="22" spans="1:13" ht="15.75">
      <c r="A22" s="5"/>
      <c r="B22" s="5"/>
      <c r="C22" s="5"/>
      <c r="D22" s="5"/>
      <c r="E22" s="5"/>
      <c r="F22" s="21"/>
      <c r="G22" s="7"/>
      <c r="H22" s="7"/>
      <c r="I22" s="7"/>
      <c r="J22" s="21"/>
      <c r="K22" s="7"/>
      <c r="L22" s="22"/>
      <c r="M22" s="29">
        <f>M21</f>
        <v>3186</v>
      </c>
    </row>
  </sheetData>
  <sheetProtection/>
  <printOptions/>
  <pageMargins left="0.3937007874015748" right="0.2362204724409449" top="0.9448818897637796" bottom="0.4330708661417323" header="0.15748031496062992" footer="0.2362204724409449"/>
  <pageSetup horizontalDpi="300" verticalDpi="300" orientation="landscape" paperSize="9" r:id="rId1"/>
  <headerFooter alignWithMargins="0">
    <oddHeader>&amp;L&amp;UValmiera
02. - 03.06.2012&amp;C&amp;"Times New Roman,Regular"&amp;16&amp;ELatvijas čempionāt daudzcīņās
Septiņcīņa Sievietēm, juniorēm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Dot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Viesturs</dc:creator>
  <cp:keywords/>
  <dc:description/>
  <cp:lastModifiedBy>Līga</cp:lastModifiedBy>
  <cp:lastPrinted>2016-06-22T14:01:17Z</cp:lastPrinted>
  <dcterms:created xsi:type="dcterms:W3CDTF">2002-08-13T10:10:07Z</dcterms:created>
  <dcterms:modified xsi:type="dcterms:W3CDTF">2016-06-25T08:52:34Z</dcterms:modified>
  <cp:category/>
  <cp:version/>
  <cp:contentType/>
  <cp:contentStatus/>
</cp:coreProperties>
</file>