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75" windowWidth="15480" windowHeight="7110" tabRatio="933" activeTab="5"/>
  </bookViews>
  <sheets>
    <sheet name="Decathlon U 18 Men" sheetId="1" r:id="rId1"/>
    <sheet name="100 m" sheetId="2" r:id="rId2"/>
    <sheet name="Long Jump" sheetId="3" r:id="rId3"/>
    <sheet name="Shot Put" sheetId="4" r:id="rId4"/>
    <sheet name="High Jump" sheetId="5" r:id="rId5"/>
    <sheet name="400 m" sheetId="6" r:id="rId6"/>
    <sheet name="110 m H" sheetId="7" r:id="rId7"/>
    <sheet name="Discus Trow" sheetId="8" r:id="rId8"/>
    <sheet name="Pole Vault" sheetId="9" r:id="rId9"/>
    <sheet name="Javelin Trow" sheetId="10" r:id="rId10"/>
    <sheet name="1500 m" sheetId="11" r:id="rId11"/>
  </sheets>
  <definedNames>
    <definedName name="augstums" localSheetId="4">'High Jump'!$A$1:$AM$8</definedName>
    <definedName name="augstums" localSheetId="8">'Pole Vault'!$A$1:$AP$8</definedName>
    <definedName name="_xlnm.Print_Titles" localSheetId="1">'100 m'!$1:$10</definedName>
    <definedName name="_xlnm.Print_Titles" localSheetId="6">'110 m H'!$1:$10</definedName>
    <definedName name="_xlnm.Print_Titles" localSheetId="10">'1500 m'!$1:$10</definedName>
    <definedName name="_xlnm.Print_Titles" localSheetId="5">'400 m'!$1:$10</definedName>
    <definedName name="_xlnm.Print_Titles" localSheetId="0">'Decathlon U 18 Men'!$1:$8</definedName>
    <definedName name="skries" localSheetId="1">'100 m'!$A$1:$I$10</definedName>
    <definedName name="skries" localSheetId="6">'110 m H'!$A$1:$I$10</definedName>
    <definedName name="skries" localSheetId="10">'1500 m'!$A$1:$I$10</definedName>
    <definedName name="skries" localSheetId="5">'400 m'!$A$1:$I$10</definedName>
    <definedName name="talums" localSheetId="7">'Discus Trow'!$A$1:$O$11</definedName>
    <definedName name="talums" localSheetId="9">'Javelin Trow'!$A$1:$O$13</definedName>
    <definedName name="talums" localSheetId="2">'Long Jump'!$A$1:$O$33</definedName>
    <definedName name="talums" localSheetId="3">'Shot Put'!$A$1:$O$13</definedName>
  </definedNames>
  <calcPr fullCalcOnLoad="1"/>
</workbook>
</file>

<file path=xl/sharedStrings.xml><?xml version="1.0" encoding="utf-8"?>
<sst xmlns="http://schemas.openxmlformats.org/spreadsheetml/2006/main" count="1034" uniqueCount="93">
  <si>
    <t>3</t>
  </si>
  <si>
    <t>Name</t>
  </si>
  <si>
    <t>Team</t>
  </si>
  <si>
    <t>Result</t>
  </si>
  <si>
    <t>Point</t>
  </si>
  <si>
    <t>Long Jump</t>
  </si>
  <si>
    <t>High Jump</t>
  </si>
  <si>
    <t>Pole Vault</t>
  </si>
  <si>
    <t>LAT</t>
  </si>
  <si>
    <t>PV</t>
  </si>
  <si>
    <t>HJ</t>
  </si>
  <si>
    <t>SP</t>
  </si>
  <si>
    <t>LJ</t>
  </si>
  <si>
    <t>1500 m</t>
  </si>
  <si>
    <t>Baltic Outdoor Match for Combined Events</t>
  </si>
  <si>
    <t>Jekabpils</t>
  </si>
  <si>
    <t>22.05.2016</t>
  </si>
  <si>
    <t>22 - 23 May 2016</t>
  </si>
  <si>
    <t>Jekabpils, Latvia</t>
  </si>
  <si>
    <t>100 m</t>
  </si>
  <si>
    <t>400 m</t>
  </si>
  <si>
    <t>110 mH</t>
  </si>
  <si>
    <t>DT</t>
  </si>
  <si>
    <t>JT</t>
  </si>
  <si>
    <t>Total</t>
  </si>
  <si>
    <t>22 May 2016</t>
  </si>
  <si>
    <t>110 m H</t>
  </si>
  <si>
    <t>23 May 2016</t>
  </si>
  <si>
    <t>Discus Throw (1.75 kg)</t>
  </si>
  <si>
    <t>Javelin Throw (800 g)</t>
  </si>
  <si>
    <t>LTU</t>
  </si>
  <si>
    <t>EST</t>
  </si>
  <si>
    <t>Ind.</t>
  </si>
  <si>
    <t>W</t>
  </si>
  <si>
    <t>BIB</t>
  </si>
  <si>
    <t>Surname</t>
  </si>
  <si>
    <t>Date of Birth</t>
  </si>
  <si>
    <t>Decathlon Men U18</t>
  </si>
  <si>
    <t>Edgaras</t>
  </si>
  <si>
    <t>Benkunskas</t>
  </si>
  <si>
    <t>28.05.99.</t>
  </si>
  <si>
    <t>Domantas</t>
  </si>
  <si>
    <t>Dobrega</t>
  </si>
  <si>
    <t>03.05.99.</t>
  </si>
  <si>
    <t>Justinas</t>
  </si>
  <si>
    <t>Gofencas</t>
  </si>
  <si>
    <t>12.05.00.</t>
  </si>
  <si>
    <t>Robertas</t>
  </si>
  <si>
    <t>Kazbaras</t>
  </si>
  <si>
    <t>05.03.00.</t>
  </si>
  <si>
    <t>Erki</t>
  </si>
  <si>
    <t>Mitman</t>
  </si>
  <si>
    <t>03.02.99.</t>
  </si>
  <si>
    <t>Marttin</t>
  </si>
  <si>
    <t>Lepaste</t>
  </si>
  <si>
    <t>10.10.00.</t>
  </si>
  <si>
    <t>Kunnar</t>
  </si>
  <si>
    <t>ErichViisel</t>
  </si>
  <si>
    <t>06.10.99.</t>
  </si>
  <si>
    <t>Egert</t>
  </si>
  <si>
    <t>Sekk</t>
  </si>
  <si>
    <t>06.06.00.</t>
  </si>
  <si>
    <t>Reimo</t>
  </si>
  <si>
    <t>Sepp</t>
  </si>
  <si>
    <t>23.02.00.</t>
  </si>
  <si>
    <t>Mihkel</t>
  </si>
  <si>
    <t>Holzmann</t>
  </si>
  <si>
    <t>22.02.99.</t>
  </si>
  <si>
    <t>Niks</t>
  </si>
  <si>
    <t>Samauskis</t>
  </si>
  <si>
    <t>02.04.99.</t>
  </si>
  <si>
    <t>Niklāvs</t>
  </si>
  <si>
    <t>Paipals</t>
  </si>
  <si>
    <t>02.05.00.</t>
  </si>
  <si>
    <t>Emīls</t>
  </si>
  <si>
    <t>Rūgums</t>
  </si>
  <si>
    <t>16.06.99.</t>
  </si>
  <si>
    <t>Shot Put (5 kg)</t>
  </si>
  <si>
    <t>Rūtiņš</t>
  </si>
  <si>
    <t>28.04.00</t>
  </si>
  <si>
    <t>Artūrs</t>
  </si>
  <si>
    <t>ind</t>
  </si>
  <si>
    <t>x</t>
  </si>
  <si>
    <t>NM</t>
  </si>
  <si>
    <t>x0</t>
  </si>
  <si>
    <t>ind.</t>
  </si>
  <si>
    <t>O</t>
  </si>
  <si>
    <t>X</t>
  </si>
  <si>
    <t>-</t>
  </si>
  <si>
    <t>RR</t>
  </si>
  <si>
    <t>E</t>
  </si>
  <si>
    <t>IND</t>
  </si>
  <si>
    <t>DNF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</si>
</sst>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h:mm:ss;@"/>
    <numFmt numFmtId="201" formatCode="dd/mm/yy"/>
    <numFmt numFmtId="202" formatCode="0.000"/>
  </numFmts>
  <fonts count="8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2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rial"/>
      <family val="2"/>
    </font>
    <font>
      <b/>
      <sz val="11"/>
      <color theme="0" tint="-0.0499799996614456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7" fontId="3" fillId="0" borderId="0" applyFill="0" applyBorder="0" applyAlignment="0">
      <protection/>
    </xf>
    <xf numFmtId="192" fontId="3" fillId="0" borderId="0" applyFill="0" applyBorder="0" applyAlignment="0">
      <protection/>
    </xf>
    <xf numFmtId="188" fontId="3" fillId="0" borderId="0" applyFill="0" applyBorder="0" applyAlignment="0">
      <protection/>
    </xf>
    <xf numFmtId="38" fontId="1" fillId="27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65" fillId="28" borderId="1" applyNumberFormat="0" applyAlignment="0" applyProtection="0"/>
    <xf numFmtId="10" fontId="1" fillId="29" borderId="4" applyNumberFormat="0" applyBorder="0" applyAlignment="0" applyProtection="0"/>
    <xf numFmtId="0" fontId="0" fillId="0" borderId="0">
      <alignment/>
      <protection/>
    </xf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9" fillId="31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7" applyNumberFormat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34" borderId="0" applyNumberFormat="0" applyBorder="0" applyAlignment="0" applyProtection="0"/>
    <xf numFmtId="49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9" fillId="0" borderId="0" xfId="78" applyFont="1">
      <alignment/>
      <protection/>
    </xf>
    <xf numFmtId="49" fontId="10" fillId="0" borderId="0" xfId="78" applyNumberFormat="1" applyFont="1" applyAlignment="1">
      <alignment horizontal="center"/>
      <protection/>
    </xf>
    <xf numFmtId="49" fontId="9" fillId="0" borderId="0" xfId="78" applyNumberFormat="1" applyFont="1" applyAlignment="1">
      <alignment horizontal="center"/>
      <protection/>
    </xf>
    <xf numFmtId="0" fontId="11" fillId="0" borderId="0" xfId="78" applyFont="1" applyAlignment="1">
      <alignment horizontal="center"/>
      <protection/>
    </xf>
    <xf numFmtId="0" fontId="9" fillId="0" borderId="0" xfId="78" applyFont="1" applyAlignment="1">
      <alignment horizontal="left"/>
      <protection/>
    </xf>
    <xf numFmtId="0" fontId="9" fillId="0" borderId="0" xfId="78" applyFont="1" applyAlignment="1">
      <alignment horizontal="center"/>
      <protection/>
    </xf>
    <xf numFmtId="2" fontId="9" fillId="0" borderId="0" xfId="78" applyNumberFormat="1" applyFont="1" applyAlignment="1">
      <alignment horizontal="center"/>
      <protection/>
    </xf>
    <xf numFmtId="0" fontId="13" fillId="0" borderId="0" xfId="78" applyFont="1" applyAlignment="1">
      <alignment horizontal="left"/>
      <protection/>
    </xf>
    <xf numFmtId="0" fontId="9" fillId="0" borderId="0" xfId="78" applyFont="1" applyBorder="1">
      <alignment/>
      <protection/>
    </xf>
    <xf numFmtId="49" fontId="13" fillId="0" borderId="0" xfId="78" applyNumberFormat="1" applyFont="1" applyBorder="1" applyAlignment="1">
      <alignment horizontal="center"/>
      <protection/>
    </xf>
    <xf numFmtId="0" fontId="9" fillId="0" borderId="0" xfId="78" applyFont="1" applyAlignment="1">
      <alignment horizontal="right"/>
      <protection/>
    </xf>
    <xf numFmtId="198" fontId="9" fillId="0" borderId="0" xfId="78" applyNumberFormat="1" applyFont="1" applyAlignment="1">
      <alignment horizontal="center"/>
      <protection/>
    </xf>
    <xf numFmtId="0" fontId="9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6" fillId="0" borderId="0" xfId="78" applyFont="1" applyAlignment="1">
      <alignment horizontal="center"/>
      <protection/>
    </xf>
    <xf numFmtId="0" fontId="9" fillId="0" borderId="0" xfId="78" applyFont="1" applyFill="1" applyAlignment="1">
      <alignment horizontal="center" vertical="center" wrapText="1"/>
      <protection/>
    </xf>
    <xf numFmtId="0" fontId="9" fillId="0" borderId="0" xfId="78" applyFont="1" applyAlignment="1">
      <alignment horizontal="center" vertical="center"/>
      <protection/>
    </xf>
    <xf numFmtId="0" fontId="9" fillId="0" borderId="0" xfId="78" applyFont="1" applyAlignment="1">
      <alignment wrapText="1"/>
      <protection/>
    </xf>
    <xf numFmtId="0" fontId="9" fillId="0" borderId="0" xfId="78" applyFont="1" applyAlignment="1">
      <alignment horizontal="center" vertical="top" wrapText="1"/>
      <protection/>
    </xf>
    <xf numFmtId="0" fontId="9" fillId="0" borderId="0" xfId="78" applyFont="1" applyAlignment="1">
      <alignment/>
      <protection/>
    </xf>
    <xf numFmtId="2" fontId="9" fillId="0" borderId="0" xfId="78" applyNumberFormat="1" applyFont="1" applyAlignment="1">
      <alignment/>
      <protection/>
    </xf>
    <xf numFmtId="20" fontId="9" fillId="0" borderId="0" xfId="78" applyNumberFormat="1" applyFont="1" applyAlignment="1">
      <alignment/>
      <protection/>
    </xf>
    <xf numFmtId="198" fontId="9" fillId="0" borderId="0" xfId="78" applyNumberFormat="1" applyFont="1" applyAlignment="1">
      <alignment horizontal="center" vertical="top" wrapText="1"/>
      <protection/>
    </xf>
    <xf numFmtId="0" fontId="9" fillId="0" borderId="0" xfId="78" applyFont="1" applyFill="1" applyAlignment="1">
      <alignment/>
      <protection/>
    </xf>
    <xf numFmtId="0" fontId="19" fillId="0" borderId="4" xfId="80" applyFont="1" applyFill="1" applyBorder="1" applyAlignment="1">
      <alignment horizontal="left"/>
      <protection/>
    </xf>
    <xf numFmtId="0" fontId="19" fillId="0" borderId="4" xfId="80" applyFont="1" applyFill="1" applyBorder="1" applyAlignment="1">
      <alignment/>
      <protection/>
    </xf>
    <xf numFmtId="0" fontId="20" fillId="0" borderId="4" xfId="78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20" fontId="12" fillId="0" borderId="0" xfId="78" applyNumberFormat="1" applyFont="1" applyBorder="1" applyAlignment="1">
      <alignment/>
      <protection/>
    </xf>
    <xf numFmtId="0" fontId="12" fillId="0" borderId="0" xfId="78" applyFont="1" applyBorder="1" applyAlignment="1">
      <alignment/>
      <protection/>
    </xf>
    <xf numFmtId="2" fontId="20" fillId="0" borderId="4" xfId="78" applyNumberFormat="1" applyFont="1" applyBorder="1" applyAlignment="1">
      <alignment horizontal="center"/>
      <protection/>
    </xf>
    <xf numFmtId="199" fontId="20" fillId="0" borderId="13" xfId="78" applyNumberFormat="1" applyFont="1" applyBorder="1" applyAlignment="1">
      <alignment horizontal="center"/>
      <protection/>
    </xf>
    <xf numFmtId="0" fontId="19" fillId="0" borderId="4" xfId="80" applyFont="1" applyFill="1" applyBorder="1" applyAlignment="1">
      <alignment horizontal="left" vertical="center"/>
      <protection/>
    </xf>
    <xf numFmtId="0" fontId="19" fillId="0" borderId="4" xfId="80" applyFont="1" applyFill="1" applyBorder="1" applyAlignment="1">
      <alignment horizontal="center" vertical="center"/>
      <protection/>
    </xf>
    <xf numFmtId="2" fontId="20" fillId="0" borderId="4" xfId="78" applyNumberFormat="1" applyFont="1" applyBorder="1" applyAlignment="1">
      <alignment horizontal="center" vertical="center"/>
      <protection/>
    </xf>
    <xf numFmtId="0" fontId="20" fillId="0" borderId="4" xfId="78" applyFont="1" applyBorder="1" applyAlignment="1">
      <alignment horizontal="center" vertical="center"/>
      <protection/>
    </xf>
    <xf numFmtId="0" fontId="14" fillId="0" borderId="0" xfId="78" applyFont="1" applyBorder="1" applyAlignment="1">
      <alignment horizontal="center"/>
      <protection/>
    </xf>
    <xf numFmtId="9" fontId="14" fillId="0" borderId="0" xfId="97" applyFont="1" applyBorder="1" applyAlignment="1">
      <alignment horizontal="center"/>
    </xf>
    <xf numFmtId="2" fontId="13" fillId="0" borderId="0" xfId="78" applyNumberFormat="1" applyFont="1" applyBorder="1" applyAlignment="1">
      <alignment horizontal="center"/>
      <protection/>
    </xf>
    <xf numFmtId="2" fontId="14" fillId="0" borderId="0" xfId="78" applyNumberFormat="1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49" fontId="18" fillId="0" borderId="14" xfId="78" applyNumberFormat="1" applyFont="1" applyBorder="1" applyAlignment="1">
      <alignment horizontal="left" vertical="center" wrapText="1"/>
      <protection/>
    </xf>
    <xf numFmtId="0" fontId="18" fillId="0" borderId="14" xfId="78" applyFont="1" applyBorder="1" applyAlignment="1">
      <alignment horizontal="center" vertical="center" wrapText="1"/>
      <protection/>
    </xf>
    <xf numFmtId="20" fontId="17" fillId="0" borderId="0" xfId="78" applyNumberFormat="1" applyFont="1" applyBorder="1" applyAlignment="1">
      <alignment/>
      <protection/>
    </xf>
    <xf numFmtId="0" fontId="17" fillId="0" borderId="0" xfId="78" applyFont="1" applyBorder="1" applyAlignment="1">
      <alignment/>
      <protection/>
    </xf>
    <xf numFmtId="2" fontId="19" fillId="0" borderId="4" xfId="80" applyNumberFormat="1" applyFont="1" applyFill="1" applyBorder="1" applyAlignment="1">
      <alignment horizontal="center" vertical="center"/>
      <protection/>
    </xf>
    <xf numFmtId="0" fontId="0" fillId="0" borderId="0" xfId="84" applyFont="1" applyFill="1">
      <alignment/>
      <protection/>
    </xf>
    <xf numFmtId="0" fontId="24" fillId="0" borderId="0" xfId="84" applyFont="1" applyFill="1" applyAlignment="1">
      <alignment horizontal="center"/>
      <protection/>
    </xf>
    <xf numFmtId="200" fontId="0" fillId="0" borderId="0" xfId="84" applyNumberFormat="1" applyFont="1" applyFill="1">
      <alignment/>
      <protection/>
    </xf>
    <xf numFmtId="184" fontId="0" fillId="0" borderId="0" xfId="84" applyNumberFormat="1" applyFont="1" applyFill="1">
      <alignment/>
      <protection/>
    </xf>
    <xf numFmtId="0" fontId="0" fillId="0" borderId="0" xfId="84" applyFont="1" applyFill="1" applyBorder="1" applyAlignment="1">
      <alignment horizontal="left"/>
      <protection/>
    </xf>
    <xf numFmtId="0" fontId="0" fillId="0" borderId="0" xfId="84" applyFont="1" applyFill="1" applyBorder="1" applyAlignment="1">
      <alignment horizontal="center"/>
      <protection/>
    </xf>
    <xf numFmtId="1" fontId="24" fillId="0" borderId="0" xfId="84" applyNumberFormat="1" applyFont="1" applyFill="1" applyBorder="1">
      <alignment/>
      <protection/>
    </xf>
    <xf numFmtId="0" fontId="0" fillId="0" borderId="0" xfId="84" applyFont="1" applyFill="1" applyAlignment="1">
      <alignment horizontal="left"/>
      <protection/>
    </xf>
    <xf numFmtId="0" fontId="0" fillId="0" borderId="0" xfId="84" applyFont="1" applyFill="1" applyAlignment="1">
      <alignment horizontal="center"/>
      <protection/>
    </xf>
    <xf numFmtId="0" fontId="0" fillId="0" borderId="0" xfId="84" applyFont="1">
      <alignment/>
      <protection/>
    </xf>
    <xf numFmtId="0" fontId="26" fillId="0" borderId="0" xfId="84" applyFont="1" applyFill="1">
      <alignment/>
      <protection/>
    </xf>
    <xf numFmtId="0" fontId="20" fillId="0" borderId="0" xfId="79" applyFont="1" applyBorder="1">
      <alignment/>
      <protection/>
    </xf>
    <xf numFmtId="0" fontId="25" fillId="0" borderId="0" xfId="84" applyFont="1" applyFill="1" applyAlignment="1">
      <alignment horizontal="center"/>
      <protection/>
    </xf>
    <xf numFmtId="200" fontId="26" fillId="0" borderId="0" xfId="84" applyNumberFormat="1" applyFont="1" applyFill="1">
      <alignment/>
      <protection/>
    </xf>
    <xf numFmtId="0" fontId="23" fillId="0" borderId="0" xfId="84" applyFont="1" applyFill="1" applyAlignment="1">
      <alignment horizontal="center"/>
      <protection/>
    </xf>
    <xf numFmtId="47" fontId="0" fillId="0" borderId="0" xfId="84" applyNumberFormat="1" applyFont="1" applyFill="1" applyAlignment="1">
      <alignment horizontal="center"/>
      <protection/>
    </xf>
    <xf numFmtId="0" fontId="24" fillId="0" borderId="0" xfId="84" applyFont="1" applyFill="1" applyAlignment="1">
      <alignment horizontal="center"/>
      <protection/>
    </xf>
    <xf numFmtId="0" fontId="27" fillId="0" borderId="0" xfId="84" applyFont="1" applyFill="1" applyAlignment="1">
      <alignment horizontal="center"/>
      <protection/>
    </xf>
    <xf numFmtId="0" fontId="0" fillId="0" borderId="0" xfId="84" applyFill="1">
      <alignment/>
      <protection/>
    </xf>
    <xf numFmtId="0" fontId="0" fillId="0" borderId="0" xfId="84" applyFill="1" applyAlignment="1">
      <alignment horizontal="center"/>
      <protection/>
    </xf>
    <xf numFmtId="184" fontId="0" fillId="0" borderId="0" xfId="84" applyNumberFormat="1" applyFill="1">
      <alignment/>
      <protection/>
    </xf>
    <xf numFmtId="0" fontId="0" fillId="0" borderId="0" xfId="84" applyFill="1" applyBorder="1">
      <alignment/>
      <protection/>
    </xf>
    <xf numFmtId="0" fontId="28" fillId="0" borderId="0" xfId="84" applyFont="1" applyFill="1" applyAlignment="1">
      <alignment/>
      <protection/>
    </xf>
    <xf numFmtId="2" fontId="19" fillId="0" borderId="15" xfId="80" applyNumberFormat="1" applyFont="1" applyFill="1" applyBorder="1" applyAlignment="1">
      <alignment/>
      <protection/>
    </xf>
    <xf numFmtId="2" fontId="11" fillId="0" borderId="16" xfId="78" applyNumberFormat="1" applyFont="1" applyBorder="1" applyAlignment="1">
      <alignment vertical="center" wrapText="1"/>
      <protection/>
    </xf>
    <xf numFmtId="201" fontId="26" fillId="0" borderId="0" xfId="84" applyNumberFormat="1" applyFont="1" applyFill="1">
      <alignment/>
      <protection/>
    </xf>
    <xf numFmtId="201" fontId="0" fillId="0" borderId="0" xfId="84" applyNumberFormat="1" applyFont="1" applyFill="1" applyBorder="1" applyAlignment="1">
      <alignment horizontal="center"/>
      <protection/>
    </xf>
    <xf numFmtId="201" fontId="0" fillId="0" borderId="0" xfId="84" applyNumberFormat="1" applyFont="1" applyFill="1">
      <alignment/>
      <protection/>
    </xf>
    <xf numFmtId="43" fontId="9" fillId="0" borderId="0" xfId="67" applyFont="1" applyAlignment="1">
      <alignment horizontal="center"/>
    </xf>
    <xf numFmtId="43" fontId="11" fillId="0" borderId="0" xfId="67" applyFont="1" applyAlignment="1">
      <alignment horizontal="center"/>
    </xf>
    <xf numFmtId="43" fontId="9" fillId="0" borderId="0" xfId="67" applyFont="1" applyAlignment="1">
      <alignment horizontal="left"/>
    </xf>
    <xf numFmtId="43" fontId="9" fillId="0" borderId="0" xfId="67" applyFont="1" applyAlignment="1">
      <alignment/>
    </xf>
    <xf numFmtId="43" fontId="24" fillId="0" borderId="0" xfId="67" applyFont="1" applyFill="1" applyBorder="1" applyAlignment="1">
      <alignment/>
    </xf>
    <xf numFmtId="43" fontId="0" fillId="0" borderId="0" xfId="67" applyFont="1" applyFill="1" applyBorder="1" applyAlignment="1">
      <alignment horizontal="left"/>
    </xf>
    <xf numFmtId="43" fontId="0" fillId="0" borderId="0" xfId="67" applyFont="1" applyFill="1" applyBorder="1" applyAlignment="1">
      <alignment horizontal="center"/>
    </xf>
    <xf numFmtId="47" fontId="31" fillId="0" borderId="0" xfId="0" applyNumberFormat="1" applyFont="1" applyFill="1" applyAlignment="1" applyProtection="1">
      <alignment horizontal="center"/>
      <protection/>
    </xf>
    <xf numFmtId="2" fontId="78" fillId="0" borderId="15" xfId="78" applyNumberFormat="1" applyFont="1" applyBorder="1" applyAlignment="1">
      <alignment horizontal="center"/>
      <protection/>
    </xf>
    <xf numFmtId="199" fontId="20" fillId="0" borderId="4" xfId="78" applyNumberFormat="1" applyFont="1" applyBorder="1" applyAlignment="1">
      <alignment horizontal="center"/>
      <protection/>
    </xf>
    <xf numFmtId="0" fontId="0" fillId="0" borderId="0" xfId="84" applyFont="1" applyFill="1" applyAlignment="1" applyProtection="1">
      <alignment horizontal="left"/>
      <protection hidden="1"/>
    </xf>
    <xf numFmtId="1" fontId="24" fillId="0" borderId="0" xfId="84" applyNumberFormat="1" applyFont="1" applyFill="1" applyBorder="1" applyAlignment="1" applyProtection="1">
      <alignment horizontal="center"/>
      <protection hidden="1"/>
    </xf>
    <xf numFmtId="0" fontId="0" fillId="0" borderId="0" xfId="84" applyFont="1" applyFill="1" applyBorder="1" applyAlignment="1" applyProtection="1">
      <alignment horizontal="left"/>
      <protection hidden="1"/>
    </xf>
    <xf numFmtId="0" fontId="0" fillId="0" borderId="0" xfId="84" applyFont="1" applyFill="1" applyBorder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center"/>
      <protection hidden="1"/>
    </xf>
    <xf numFmtId="47" fontId="31" fillId="0" borderId="0" xfId="0" applyNumberFormat="1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47" fontId="30" fillId="0" borderId="0" xfId="0" applyNumberFormat="1" applyFont="1" applyFill="1" applyAlignment="1" applyProtection="1">
      <alignment horizontal="center"/>
      <protection hidden="1"/>
    </xf>
    <xf numFmtId="2" fontId="30" fillId="0" borderId="0" xfId="0" applyNumberFormat="1" applyFont="1" applyFill="1" applyAlignment="1" applyProtection="1">
      <alignment horizontal="center"/>
      <protection hidden="1"/>
    </xf>
    <xf numFmtId="199" fontId="30" fillId="0" borderId="0" xfId="0" applyNumberFormat="1" applyFont="1" applyFill="1" applyAlignment="1" applyProtection="1">
      <alignment horizontal="center"/>
      <protection hidden="1"/>
    </xf>
    <xf numFmtId="1" fontId="33" fillId="0" borderId="0" xfId="0" applyNumberFormat="1" applyFont="1" applyFill="1" applyAlignment="1" applyProtection="1">
      <alignment horizontal="center"/>
      <protection hidden="1"/>
    </xf>
    <xf numFmtId="0" fontId="26" fillId="0" borderId="0" xfId="84" applyFont="1" applyFill="1" applyAlignment="1" applyProtection="1">
      <alignment horizontal="left"/>
      <protection hidden="1"/>
    </xf>
    <xf numFmtId="184" fontId="32" fillId="0" borderId="0" xfId="0" applyNumberFormat="1" applyFont="1" applyFill="1" applyAlignment="1" applyProtection="1">
      <alignment horizontal="center"/>
      <protection hidden="1"/>
    </xf>
    <xf numFmtId="47" fontId="32" fillId="0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Fill="1" applyAlignment="1" applyProtection="1">
      <alignment horizontal="center"/>
      <protection hidden="1"/>
    </xf>
    <xf numFmtId="1" fontId="34" fillId="0" borderId="0" xfId="0" applyNumberFormat="1" applyFont="1" applyFill="1" applyAlignment="1" applyProtection="1">
      <alignment horizontal="center"/>
      <protection hidden="1"/>
    </xf>
    <xf numFmtId="1" fontId="35" fillId="0" borderId="0" xfId="0" applyNumberFormat="1" applyFont="1" applyFill="1" applyAlignment="1" applyProtection="1">
      <alignment horizontal="center" vertical="center"/>
      <protection hidden="1"/>
    </xf>
    <xf numFmtId="1" fontId="35" fillId="0" borderId="0" xfId="0" applyNumberFormat="1" applyFont="1" applyFill="1" applyAlignment="1" applyProtection="1">
      <alignment horizontal="center"/>
      <protection hidden="1"/>
    </xf>
    <xf numFmtId="0" fontId="29" fillId="0" borderId="0" xfId="84" applyFont="1" applyFill="1" applyAlignment="1">
      <alignment/>
      <protection/>
    </xf>
    <xf numFmtId="0" fontId="27" fillId="0" borderId="0" xfId="84" applyFont="1" applyFill="1" applyAlignment="1">
      <alignment/>
      <protection/>
    </xf>
    <xf numFmtId="0" fontId="4" fillId="0" borderId="0" xfId="65" applyFont="1" applyBorder="1" applyAlignment="1">
      <alignment horizontal="center"/>
      <protection/>
    </xf>
    <xf numFmtId="49" fontId="36" fillId="0" borderId="0" xfId="83" applyNumberFormat="1" applyFont="1" applyBorder="1" applyAlignment="1">
      <alignment horizontal="left" vertical="top"/>
      <protection/>
    </xf>
    <xf numFmtId="49" fontId="36" fillId="0" borderId="0" xfId="83" applyNumberFormat="1" applyFont="1" applyBorder="1" applyAlignment="1">
      <alignment horizontal="center" vertical="top"/>
      <protection/>
    </xf>
    <xf numFmtId="0" fontId="30" fillId="35" borderId="0" xfId="0" applyFont="1" applyFill="1" applyAlignment="1" applyProtection="1">
      <alignment horizontal="center"/>
      <protection hidden="1"/>
    </xf>
    <xf numFmtId="0" fontId="30" fillId="35" borderId="0" xfId="78" applyFont="1" applyFill="1" applyBorder="1" applyAlignment="1" applyProtection="1">
      <alignment horizontal="center"/>
      <protection hidden="1"/>
    </xf>
    <xf numFmtId="1" fontId="22" fillId="35" borderId="4" xfId="78" applyNumberFormat="1" applyFont="1" applyFill="1" applyBorder="1" applyAlignment="1">
      <alignment horizontal="center"/>
      <protection/>
    </xf>
    <xf numFmtId="184" fontId="38" fillId="0" borderId="4" xfId="78" applyNumberFormat="1" applyFont="1" applyBorder="1" applyAlignment="1">
      <alignment horizontal="center"/>
      <protection/>
    </xf>
    <xf numFmtId="0" fontId="9" fillId="0" borderId="0" xfId="78" applyFont="1" applyFill="1" applyBorder="1">
      <alignment/>
      <protection/>
    </xf>
    <xf numFmtId="49" fontId="36" fillId="0" borderId="0" xfId="83" applyNumberFormat="1" applyFont="1" applyFill="1" applyBorder="1" applyAlignment="1">
      <alignment horizontal="left" vertical="top"/>
      <protection/>
    </xf>
    <xf numFmtId="49" fontId="36" fillId="0" borderId="0" xfId="83" applyNumberFormat="1" applyFont="1" applyFill="1" applyBorder="1" applyAlignment="1">
      <alignment horizontal="center" vertical="top"/>
      <protection/>
    </xf>
    <xf numFmtId="0" fontId="4" fillId="0" borderId="4" xfId="65" applyFont="1" applyFill="1" applyBorder="1" applyAlignment="1">
      <alignment horizontal="center"/>
      <protection/>
    </xf>
    <xf numFmtId="49" fontId="36" fillId="0" borderId="4" xfId="83" applyNumberFormat="1" applyFont="1" applyFill="1" applyBorder="1" applyAlignment="1">
      <alignment horizontal="left" vertical="top"/>
      <protection/>
    </xf>
    <xf numFmtId="49" fontId="36" fillId="0" borderId="4" xfId="83" applyNumberFormat="1" applyFont="1" applyFill="1" applyBorder="1" applyAlignment="1">
      <alignment horizontal="center" vertical="top"/>
      <protection/>
    </xf>
    <xf numFmtId="49" fontId="18" fillId="0" borderId="14" xfId="78" applyNumberFormat="1" applyFont="1" applyBorder="1" applyAlignment="1">
      <alignment horizontal="center" vertical="center" wrapText="1"/>
      <protection/>
    </xf>
    <xf numFmtId="2" fontId="78" fillId="0" borderId="4" xfId="78" applyNumberFormat="1" applyFont="1" applyBorder="1" applyAlignment="1">
      <alignment horizontal="center" vertical="center"/>
      <protection/>
    </xf>
    <xf numFmtId="184" fontId="39" fillId="0" borderId="4" xfId="80" applyNumberFormat="1" applyFont="1" applyFill="1" applyBorder="1" applyAlignment="1">
      <alignment horizontal="center" vertical="center"/>
      <protection/>
    </xf>
    <xf numFmtId="184" fontId="26" fillId="0" borderId="4" xfId="78" applyNumberFormat="1" applyFont="1" applyBorder="1" applyAlignment="1">
      <alignment horizontal="center" vertical="center"/>
      <protection/>
    </xf>
    <xf numFmtId="1" fontId="22" fillId="35" borderId="4" xfId="78" applyNumberFormat="1" applyFont="1" applyFill="1" applyBorder="1" applyAlignment="1">
      <alignment horizontal="center" vertical="center"/>
      <protection/>
    </xf>
    <xf numFmtId="0" fontId="18" fillId="35" borderId="4" xfId="78" applyFont="1" applyFill="1" applyBorder="1" applyAlignment="1" applyProtection="1">
      <alignment horizontal="center"/>
      <protection/>
    </xf>
    <xf numFmtId="47" fontId="23" fillId="0" borderId="0" xfId="0" applyNumberFormat="1" applyFont="1" applyFill="1" applyAlignment="1">
      <alignment horizontal="center"/>
    </xf>
    <xf numFmtId="0" fontId="0" fillId="0" borderId="0" xfId="84" applyFont="1" applyFill="1" applyBorder="1">
      <alignment/>
      <protection/>
    </xf>
    <xf numFmtId="0" fontId="24" fillId="0" borderId="0" xfId="84" applyFont="1" applyFill="1" applyBorder="1" applyAlignment="1">
      <alignment horizontal="center"/>
      <protection/>
    </xf>
    <xf numFmtId="184" fontId="0" fillId="0" borderId="0" xfId="84" applyNumberFormat="1" applyFont="1" applyFill="1" applyBorder="1">
      <alignment/>
      <protection/>
    </xf>
    <xf numFmtId="200" fontId="0" fillId="0" borderId="0" xfId="84" applyNumberFormat="1" applyFont="1" applyFill="1" applyBorder="1">
      <alignment/>
      <protection/>
    </xf>
    <xf numFmtId="0" fontId="4" fillId="0" borderId="4" xfId="65" applyFont="1" applyBorder="1" applyAlignment="1">
      <alignment horizontal="center"/>
      <protection/>
    </xf>
    <xf numFmtId="49" fontId="36" fillId="0" borderId="4" xfId="83" applyNumberFormat="1" applyFont="1" applyBorder="1" applyAlignment="1">
      <alignment horizontal="left" vertical="top"/>
      <protection/>
    </xf>
    <xf numFmtId="49" fontId="36" fillId="0" borderId="4" xfId="83" applyNumberFormat="1" applyFont="1" applyBorder="1" applyAlignment="1">
      <alignment horizontal="center" vertical="top"/>
      <protection/>
    </xf>
    <xf numFmtId="0" fontId="36" fillId="0" borderId="4" xfId="0" applyFont="1" applyBorder="1" applyAlignment="1">
      <alignment horizontal="left"/>
    </xf>
    <xf numFmtId="0" fontId="36" fillId="0" borderId="4" xfId="0" applyFont="1" applyBorder="1" applyAlignment="1">
      <alignment horizontal="center" vertical="center"/>
    </xf>
    <xf numFmtId="0" fontId="36" fillId="0" borderId="4" xfId="65" applyFont="1" applyBorder="1" applyAlignment="1">
      <alignment horizontal="left"/>
      <protection/>
    </xf>
    <xf numFmtId="0" fontId="4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9" fillId="0" borderId="4" xfId="78" applyFont="1" applyFill="1" applyBorder="1" applyAlignment="1">
      <alignment/>
      <protection/>
    </xf>
    <xf numFmtId="0" fontId="20" fillId="0" borderId="17" xfId="78" applyFont="1" applyBorder="1" applyAlignment="1">
      <alignment horizontal="center" vertical="top" wrapText="1"/>
      <protection/>
    </xf>
    <xf numFmtId="0" fontId="20" fillId="0" borderId="18" xfId="78" applyFont="1" applyBorder="1" applyAlignment="1">
      <alignment horizontal="center" vertical="top" wrapText="1"/>
      <protection/>
    </xf>
    <xf numFmtId="0" fontId="20" fillId="0" borderId="19" xfId="78" applyFont="1" applyBorder="1" applyAlignment="1">
      <alignment horizontal="center" vertical="top" wrapText="1"/>
      <protection/>
    </xf>
    <xf numFmtId="0" fontId="20" fillId="0" borderId="20" xfId="78" applyFont="1" applyBorder="1" applyAlignment="1">
      <alignment horizontal="center" vertical="top" wrapText="1"/>
      <protection/>
    </xf>
    <xf numFmtId="0" fontId="20" fillId="0" borderId="21" xfId="78" applyFont="1" applyBorder="1" applyAlignment="1">
      <alignment horizontal="center" vertical="top" wrapText="1"/>
      <protection/>
    </xf>
    <xf numFmtId="0" fontId="20" fillId="0" borderId="22" xfId="78" applyFont="1" applyBorder="1" applyAlignment="1">
      <alignment horizontal="center" vertical="top" wrapText="1"/>
      <protection/>
    </xf>
    <xf numFmtId="0" fontId="19" fillId="0" borderId="4" xfId="80" applyFont="1" applyFill="1" applyBorder="1" applyAlignment="1">
      <alignment horizontal="center"/>
      <protection/>
    </xf>
    <xf numFmtId="1" fontId="9" fillId="0" borderId="0" xfId="78" applyNumberFormat="1" applyFont="1" applyAlignment="1">
      <alignment horizontal="center"/>
      <protection/>
    </xf>
    <xf numFmtId="1" fontId="2" fillId="0" borderId="23" xfId="80" applyNumberFormat="1" applyFont="1" applyFill="1" applyBorder="1" applyAlignment="1">
      <alignment horizontal="center"/>
      <protection/>
    </xf>
    <xf numFmtId="1" fontId="2" fillId="0" borderId="15" xfId="80" applyNumberFormat="1" applyFont="1" applyFill="1" applyBorder="1" applyAlignment="1">
      <alignment horizontal="center"/>
      <protection/>
    </xf>
    <xf numFmtId="0" fontId="36" fillId="0" borderId="23" xfId="65" applyFont="1" applyBorder="1" applyAlignment="1">
      <alignment horizontal="left"/>
      <protection/>
    </xf>
    <xf numFmtId="1" fontId="2" fillId="0" borderId="24" xfId="80" applyNumberFormat="1" applyFont="1" applyFill="1" applyBorder="1" applyAlignment="1">
      <alignment horizontal="center"/>
      <protection/>
    </xf>
    <xf numFmtId="1" fontId="2" fillId="0" borderId="25" xfId="80" applyNumberFormat="1" applyFont="1" applyFill="1" applyBorder="1" applyAlignment="1">
      <alignment horizontal="center"/>
      <protection/>
    </xf>
    <xf numFmtId="0" fontId="20" fillId="0" borderId="26" xfId="78" applyFont="1" applyBorder="1" applyAlignment="1">
      <alignment horizontal="center" vertical="top" wrapText="1"/>
      <protection/>
    </xf>
    <xf numFmtId="1" fontId="79" fillId="35" borderId="15" xfId="78" applyNumberFormat="1" applyFont="1" applyFill="1" applyBorder="1" applyAlignment="1">
      <alignment horizontal="center" vertical="center"/>
      <protection/>
    </xf>
    <xf numFmtId="2" fontId="19" fillId="0" borderId="27" xfId="80" applyNumberFormat="1" applyFont="1" applyFill="1" applyBorder="1" applyAlignment="1">
      <alignment/>
      <protection/>
    </xf>
    <xf numFmtId="2" fontId="78" fillId="0" borderId="27" xfId="78" applyNumberFormat="1" applyFont="1" applyBorder="1" applyAlignment="1">
      <alignment horizontal="center"/>
      <protection/>
    </xf>
    <xf numFmtId="1" fontId="19" fillId="0" borderId="4" xfId="80" applyNumberFormat="1" applyFont="1" applyFill="1" applyBorder="1" applyAlignment="1">
      <alignment horizontal="center"/>
      <protection/>
    </xf>
    <xf numFmtId="1" fontId="20" fillId="0" borderId="17" xfId="78" applyNumberFormat="1" applyFont="1" applyBorder="1" applyAlignment="1">
      <alignment vertical="top" wrapText="1"/>
      <protection/>
    </xf>
    <xf numFmtId="1" fontId="20" fillId="0" borderId="18" xfId="78" applyNumberFormat="1" applyFont="1" applyBorder="1" applyAlignment="1">
      <alignment vertical="top" wrapText="1"/>
      <protection/>
    </xf>
    <xf numFmtId="1" fontId="20" fillId="0" borderId="19" xfId="78" applyNumberFormat="1" applyFont="1" applyBorder="1" applyAlignment="1">
      <alignment vertical="top" wrapText="1"/>
      <protection/>
    </xf>
    <xf numFmtId="1" fontId="19" fillId="0" borderId="15" xfId="80" applyNumberFormat="1" applyFont="1" applyFill="1" applyBorder="1" applyAlignment="1">
      <alignment horizontal="center"/>
      <protection/>
    </xf>
    <xf numFmtId="1" fontId="20" fillId="0" borderId="20" xfId="78" applyNumberFormat="1" applyFont="1" applyBorder="1" applyAlignment="1">
      <alignment vertical="top" wrapText="1"/>
      <protection/>
    </xf>
    <xf numFmtId="1" fontId="20" fillId="0" borderId="21" xfId="78" applyNumberFormat="1" applyFont="1" applyBorder="1" applyAlignment="1">
      <alignment vertical="top" wrapText="1"/>
      <protection/>
    </xf>
    <xf numFmtId="1" fontId="20" fillId="0" borderId="22" xfId="78" applyNumberFormat="1" applyFont="1" applyBorder="1" applyAlignment="1">
      <alignment vertical="top" wrapText="1"/>
      <protection/>
    </xf>
    <xf numFmtId="0" fontId="4" fillId="0" borderId="23" xfId="0" applyFont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36" fillId="0" borderId="23" xfId="0" applyFont="1" applyBorder="1" applyAlignment="1">
      <alignment horizontal="center"/>
    </xf>
    <xf numFmtId="1" fontId="19" fillId="0" borderId="23" xfId="80" applyNumberFormat="1" applyFont="1" applyFill="1" applyBorder="1" applyAlignment="1">
      <alignment horizontal="center"/>
      <protection/>
    </xf>
    <xf numFmtId="1" fontId="20" fillId="0" borderId="26" xfId="78" applyNumberFormat="1" applyFont="1" applyBorder="1" applyAlignment="1">
      <alignment vertical="top" wrapText="1"/>
      <protection/>
    </xf>
    <xf numFmtId="1" fontId="20" fillId="0" borderId="28" xfId="78" applyNumberFormat="1" applyFont="1" applyBorder="1" applyAlignment="1">
      <alignment vertical="top" wrapText="1"/>
      <protection/>
    </xf>
    <xf numFmtId="1" fontId="20" fillId="0" borderId="29" xfId="78" applyNumberFormat="1" applyFont="1" applyBorder="1" applyAlignment="1">
      <alignment vertical="top" wrapText="1"/>
      <protection/>
    </xf>
    <xf numFmtId="2" fontId="20" fillId="0" borderId="23" xfId="78" applyNumberFormat="1" applyFont="1" applyBorder="1" applyAlignment="1">
      <alignment horizontal="center"/>
      <protection/>
    </xf>
    <xf numFmtId="0" fontId="4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left"/>
    </xf>
    <xf numFmtId="0" fontId="36" fillId="0" borderId="25" xfId="0" applyFont="1" applyBorder="1" applyAlignment="1">
      <alignment horizontal="center"/>
    </xf>
    <xf numFmtId="0" fontId="36" fillId="0" borderId="25" xfId="65" applyFont="1" applyBorder="1" applyAlignment="1">
      <alignment horizontal="left"/>
      <protection/>
    </xf>
    <xf numFmtId="1" fontId="19" fillId="0" borderId="25" xfId="80" applyNumberFormat="1" applyFont="1" applyFill="1" applyBorder="1" applyAlignment="1">
      <alignment horizontal="center"/>
      <protection/>
    </xf>
    <xf numFmtId="2" fontId="20" fillId="0" borderId="25" xfId="78" applyNumberFormat="1" applyFont="1" applyBorder="1" applyAlignment="1">
      <alignment horizontal="center"/>
      <protection/>
    </xf>
    <xf numFmtId="1" fontId="22" fillId="35" borderId="30" xfId="78" applyNumberFormat="1" applyFont="1" applyFill="1" applyBorder="1" applyAlignment="1">
      <alignment horizontal="center" vertical="center"/>
      <protection/>
    </xf>
    <xf numFmtId="1" fontId="79" fillId="35" borderId="31" xfId="78" applyNumberFormat="1" applyFont="1" applyFill="1" applyBorder="1" applyAlignment="1">
      <alignment horizontal="center" vertical="center"/>
      <protection/>
    </xf>
    <xf numFmtId="1" fontId="19" fillId="0" borderId="27" xfId="80" applyNumberFormat="1" applyFont="1" applyFill="1" applyBorder="1" applyAlignment="1">
      <alignment horizontal="center"/>
      <protection/>
    </xf>
    <xf numFmtId="1" fontId="20" fillId="0" borderId="32" xfId="78" applyNumberFormat="1" applyFont="1" applyBorder="1" applyAlignment="1">
      <alignment vertical="top" wrapText="1"/>
      <protection/>
    </xf>
    <xf numFmtId="1" fontId="20" fillId="0" borderId="33" xfId="78" applyNumberFormat="1" applyFont="1" applyBorder="1" applyAlignment="1">
      <alignment vertical="top" wrapText="1"/>
      <protection/>
    </xf>
    <xf numFmtId="1" fontId="20" fillId="0" borderId="34" xfId="78" applyNumberFormat="1" applyFont="1" applyBorder="1" applyAlignment="1">
      <alignment vertical="top" wrapText="1"/>
      <protection/>
    </xf>
    <xf numFmtId="0" fontId="17" fillId="0" borderId="35" xfId="78" applyFont="1" applyBorder="1" applyAlignment="1">
      <alignment horizontal="center" vertical="center"/>
      <protection/>
    </xf>
    <xf numFmtId="0" fontId="17" fillId="0" borderId="36" xfId="78" applyFont="1" applyBorder="1" applyAlignment="1">
      <alignment horizontal="center" vertical="center"/>
      <protection/>
    </xf>
    <xf numFmtId="2" fontId="18" fillId="0" borderId="37" xfId="78" applyNumberFormat="1" applyFont="1" applyBorder="1" applyAlignment="1">
      <alignment horizontal="center" vertical="center" wrapText="1"/>
      <protection/>
    </xf>
    <xf numFmtId="0" fontId="18" fillId="0" borderId="38" xfId="78" applyFont="1" applyBorder="1" applyAlignment="1">
      <alignment horizontal="center" vertical="center" wrapText="1"/>
      <protection/>
    </xf>
    <xf numFmtId="2" fontId="11" fillId="0" borderId="38" xfId="78" applyNumberFormat="1" applyFont="1" applyBorder="1" applyAlignment="1">
      <alignment vertical="center" wrapText="1"/>
      <protection/>
    </xf>
    <xf numFmtId="0" fontId="40" fillId="0" borderId="39" xfId="80" applyFont="1" applyFill="1" applyBorder="1" applyAlignment="1">
      <alignment horizontal="center" vertical="center"/>
      <protection/>
    </xf>
    <xf numFmtId="1" fontId="22" fillId="35" borderId="40" xfId="78" applyNumberFormat="1" applyFont="1" applyFill="1" applyBorder="1" applyAlignment="1">
      <alignment horizontal="center" vertical="center"/>
      <protection/>
    </xf>
    <xf numFmtId="2" fontId="40" fillId="0" borderId="41" xfId="80" applyNumberFormat="1" applyFont="1" applyFill="1" applyBorder="1" applyAlignment="1">
      <alignment horizontal="center"/>
      <protection/>
    </xf>
    <xf numFmtId="1" fontId="22" fillId="35" borderId="42" xfId="78" applyNumberFormat="1" applyFont="1" applyFill="1" applyBorder="1" applyAlignment="1">
      <alignment horizontal="center" vertical="center"/>
      <protection/>
    </xf>
    <xf numFmtId="2" fontId="40" fillId="0" borderId="43" xfId="80" applyNumberFormat="1" applyFont="1" applyFill="1" applyBorder="1" applyAlignment="1">
      <alignment horizontal="center"/>
      <protection/>
    </xf>
    <xf numFmtId="1" fontId="79" fillId="35" borderId="44" xfId="78" applyNumberFormat="1" applyFont="1" applyFill="1" applyBorder="1" applyAlignment="1">
      <alignment horizontal="center" vertical="center"/>
      <protection/>
    </xf>
    <xf numFmtId="2" fontId="19" fillId="0" borderId="41" xfId="80" applyNumberFormat="1" applyFont="1" applyFill="1" applyBorder="1" applyAlignment="1">
      <alignment horizontal="center"/>
      <protection/>
    </xf>
    <xf numFmtId="199" fontId="30" fillId="35" borderId="0" xfId="78" applyNumberFormat="1" applyFont="1" applyFill="1" applyBorder="1" applyAlignment="1" applyProtection="1">
      <alignment horizontal="center"/>
      <protection hidden="1"/>
    </xf>
    <xf numFmtId="184" fontId="41" fillId="0" borderId="0" xfId="84" applyNumberFormat="1" applyFont="1" applyFill="1">
      <alignment/>
      <protection/>
    </xf>
    <xf numFmtId="0" fontId="29" fillId="0" borderId="0" xfId="84" applyFont="1" applyFill="1" applyAlignment="1">
      <alignment horizontal="center"/>
      <protection/>
    </xf>
    <xf numFmtId="0" fontId="27" fillId="0" borderId="0" xfId="84" applyFont="1" applyFill="1" applyAlignment="1">
      <alignment horizontal="center"/>
      <protection/>
    </xf>
    <xf numFmtId="0" fontId="18" fillId="0" borderId="0" xfId="84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49" fontId="13" fillId="0" borderId="0" xfId="78" applyNumberFormat="1" applyFont="1" applyBorder="1" applyAlignment="1">
      <alignment horizontal="center"/>
      <protection/>
    </xf>
    <xf numFmtId="0" fontId="15" fillId="0" borderId="0" xfId="78" applyFont="1" applyAlignment="1">
      <alignment horizontal="center"/>
      <protection/>
    </xf>
    <xf numFmtId="0" fontId="18" fillId="0" borderId="27" xfId="78" applyFont="1" applyBorder="1" applyAlignment="1">
      <alignment horizontal="center" vertical="center" wrapText="1"/>
      <protection/>
    </xf>
    <xf numFmtId="0" fontId="18" fillId="0" borderId="45" xfId="78" applyFont="1" applyBorder="1" applyAlignment="1">
      <alignment horizontal="center" vertical="center" wrapText="1"/>
      <protection/>
    </xf>
    <xf numFmtId="2" fontId="18" fillId="0" borderId="27" xfId="78" applyNumberFormat="1" applyFont="1" applyBorder="1" applyAlignment="1">
      <alignment horizontal="center" vertical="center" wrapText="1"/>
      <protection/>
    </xf>
    <xf numFmtId="2" fontId="18" fillId="0" borderId="45" xfId="78" applyNumberFormat="1" applyFont="1" applyBorder="1" applyAlignment="1">
      <alignment horizontal="center" vertical="center" wrapText="1"/>
      <protection/>
    </xf>
    <xf numFmtId="2" fontId="11" fillId="0" borderId="21" xfId="78" applyNumberFormat="1" applyFont="1" applyBorder="1" applyAlignment="1">
      <alignment horizontal="center" vertical="center" wrapText="1"/>
      <protection/>
    </xf>
    <xf numFmtId="2" fontId="11" fillId="0" borderId="20" xfId="78" applyNumberFormat="1" applyFont="1" applyBorder="1" applyAlignment="1">
      <alignment horizontal="center" vertical="center" wrapText="1"/>
      <protection/>
    </xf>
    <xf numFmtId="2" fontId="11" fillId="0" borderId="22" xfId="78" applyNumberFormat="1" applyFont="1" applyBorder="1" applyAlignment="1">
      <alignment horizontal="center" vertical="center" wrapText="1"/>
      <protection/>
    </xf>
    <xf numFmtId="2" fontId="11" fillId="0" borderId="15" xfId="78" applyNumberFormat="1" applyFont="1" applyBorder="1" applyAlignment="1">
      <alignment horizontal="center" vertical="center" wrapText="1"/>
      <protection/>
    </xf>
    <xf numFmtId="2" fontId="11" fillId="0" borderId="22" xfId="78" applyNumberFormat="1" applyFont="1" applyBorder="1" applyAlignment="1">
      <alignment horizontal="center" vertical="center"/>
      <protection/>
    </xf>
    <xf numFmtId="2" fontId="11" fillId="0" borderId="15" xfId="78" applyNumberFormat="1" applyFont="1" applyBorder="1" applyAlignment="1">
      <alignment horizontal="center" vertical="center"/>
      <protection/>
    </xf>
    <xf numFmtId="2" fontId="11" fillId="0" borderId="20" xfId="78" applyNumberFormat="1" applyFont="1" applyBorder="1" applyAlignment="1">
      <alignment horizontal="center" vertical="center"/>
      <protection/>
    </xf>
    <xf numFmtId="0" fontId="11" fillId="0" borderId="27" xfId="78" applyFont="1" applyBorder="1" applyAlignment="1">
      <alignment horizontal="center" vertical="center" wrapText="1"/>
      <protection/>
    </xf>
    <xf numFmtId="0" fontId="11" fillId="0" borderId="45" xfId="78" applyFont="1" applyBorder="1" applyAlignment="1">
      <alignment horizontal="center" vertical="center" wrapText="1"/>
      <protection/>
    </xf>
    <xf numFmtId="0" fontId="18" fillId="0" borderId="46" xfId="78" applyFont="1" applyBorder="1" applyAlignment="1">
      <alignment horizontal="center" vertical="center" wrapText="1"/>
      <protection/>
    </xf>
    <xf numFmtId="0" fontId="18" fillId="0" borderId="47" xfId="78" applyFont="1" applyBorder="1" applyAlignment="1">
      <alignment horizontal="center" vertical="center" wrapText="1"/>
      <protection/>
    </xf>
    <xf numFmtId="2" fontId="18" fillId="0" borderId="48" xfId="78" applyNumberFormat="1" applyFont="1" applyBorder="1" applyAlignment="1">
      <alignment horizontal="center" vertical="center" wrapText="1"/>
      <protection/>
    </xf>
    <xf numFmtId="1" fontId="11" fillId="0" borderId="15" xfId="78" applyNumberFormat="1" applyFont="1" applyBorder="1" applyAlignment="1">
      <alignment horizontal="center" vertical="center" wrapText="1"/>
      <protection/>
    </xf>
    <xf numFmtId="1" fontId="11" fillId="0" borderId="2" xfId="78" applyNumberFormat="1" applyFont="1" applyBorder="1" applyAlignment="1">
      <alignment horizontal="center" vertical="center" wrapText="1"/>
      <protection/>
    </xf>
    <xf numFmtId="1" fontId="11" fillId="0" borderId="37" xfId="78" applyNumberFormat="1" applyFont="1" applyBorder="1" applyAlignment="1">
      <alignment horizontal="center" vertical="center"/>
      <protection/>
    </xf>
    <xf numFmtId="1" fontId="11" fillId="0" borderId="16" xfId="78" applyNumberFormat="1" applyFont="1" applyBorder="1" applyAlignment="1">
      <alignment horizontal="center" vertical="center" wrapText="1"/>
      <protection/>
    </xf>
    <xf numFmtId="1" fontId="11" fillId="0" borderId="49" xfId="78" applyNumberFormat="1" applyFont="1" applyBorder="1" applyAlignment="1">
      <alignment horizontal="center" vertical="center" wrapText="1"/>
      <protection/>
    </xf>
    <xf numFmtId="1" fontId="11" fillId="0" borderId="37" xfId="78" applyNumberFormat="1" applyFont="1" applyBorder="1" applyAlignment="1">
      <alignment horizontal="center" vertical="center" wrapText="1"/>
      <protection/>
    </xf>
    <xf numFmtId="1" fontId="11" fillId="0" borderId="49" xfId="78" applyNumberFormat="1" applyFont="1" applyBorder="1" applyAlignment="1">
      <alignment horizontal="center" vertical="center"/>
      <protection/>
    </xf>
    <xf numFmtId="1" fontId="11" fillId="0" borderId="48" xfId="78" applyNumberFormat="1" applyFont="1" applyBorder="1" applyAlignment="1">
      <alignment horizontal="center" vertical="center" wrapText="1"/>
      <protection/>
    </xf>
    <xf numFmtId="1" fontId="11" fillId="0" borderId="45" xfId="78" applyNumberFormat="1" applyFont="1" applyBorder="1" applyAlignment="1">
      <alignment horizontal="center" vertical="center" wrapText="1"/>
      <protection/>
    </xf>
    <xf numFmtId="49" fontId="12" fillId="0" borderId="0" xfId="78" applyNumberFormat="1" applyFont="1" applyBorder="1" applyAlignment="1">
      <alignment horizontal="center"/>
      <protection/>
    </xf>
    <xf numFmtId="1" fontId="11" fillId="0" borderId="22" xfId="78" applyNumberFormat="1" applyFont="1" applyBorder="1" applyAlignment="1">
      <alignment horizontal="center" vertical="center"/>
      <protection/>
    </xf>
    <xf numFmtId="1" fontId="11" fillId="0" borderId="15" xfId="78" applyNumberFormat="1" applyFont="1" applyBorder="1" applyAlignment="1">
      <alignment horizontal="center" vertical="center"/>
      <protection/>
    </xf>
    <xf numFmtId="1" fontId="11" fillId="0" borderId="16" xfId="78" applyNumberFormat="1" applyFont="1" applyBorder="1" applyAlignment="1">
      <alignment horizontal="center" vertical="center"/>
      <protection/>
    </xf>
  </cellXfs>
  <cellStyles count="9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0]" xfId="49"/>
    <cellStyle name="Currency [00]" xfId="50"/>
    <cellStyle name="Date Short" xfId="51"/>
    <cellStyle name="Dziesiętny [0]_PLDT" xfId="52"/>
    <cellStyle name="Dziesiętny_PLD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Grey" xfId="59"/>
    <cellStyle name="Header1" xfId="60"/>
    <cellStyle name="Header2" xfId="61"/>
    <cellStyle name="Hiperłącze" xfId="62"/>
    <cellStyle name="Ievade" xfId="63"/>
    <cellStyle name="Input [yellow]" xfId="64"/>
    <cellStyle name="Įprastas 5" xfId="65"/>
    <cellStyle name="Izvade" xfId="66"/>
    <cellStyle name="Comma" xfId="67"/>
    <cellStyle name="Comma [0]" xfId="68"/>
    <cellStyle name="Kopsumma" xfId="69"/>
    <cellStyle name="Labs" xfId="70"/>
    <cellStyle name="Link Currency (0)" xfId="71"/>
    <cellStyle name="Link Currency (2)" xfId="72"/>
    <cellStyle name="Link Units (0)" xfId="73"/>
    <cellStyle name="Link Units (1)" xfId="74"/>
    <cellStyle name="Link Units (2)" xfId="75"/>
    <cellStyle name="Neitrāls" xfId="76"/>
    <cellStyle name="Normal - Style1" xfId="77"/>
    <cellStyle name="Normal_disc" xfId="78"/>
    <cellStyle name="Normal_disc 2" xfId="79"/>
    <cellStyle name="Normal_Starts" xfId="80"/>
    <cellStyle name="Nosaukums" xfId="81"/>
    <cellStyle name="Paprastas_Lapas1" xfId="82"/>
    <cellStyle name="Paprastas_U20,U18_2012_jauniu_rinktines_galutinis" xfId="83"/>
    <cellStyle name="Parastais 2" xfId="84"/>
    <cellStyle name="Parasts 2" xfId="85"/>
    <cellStyle name="Paskaidrojošs teksts" xfId="86"/>
    <cellStyle name="Pārbaudes šūna" xfId="87"/>
    <cellStyle name="Percent [0]" xfId="88"/>
    <cellStyle name="Percent [00]" xfId="89"/>
    <cellStyle name="Percent [2]" xfId="90"/>
    <cellStyle name="Piezīme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Percent" xfId="97"/>
    <cellStyle name="Saistīta šūna" xfId="98"/>
    <cellStyle name="Slikts" xfId="99"/>
    <cellStyle name="Text Indent A" xfId="100"/>
    <cellStyle name="Text Indent B" xfId="101"/>
    <cellStyle name="Text Indent C" xfId="102"/>
    <cellStyle name="Currency" xfId="103"/>
    <cellStyle name="Currency [0]" xfId="104"/>
    <cellStyle name="Virsraksts 1" xfId="105"/>
    <cellStyle name="Virsraksts 2" xfId="106"/>
    <cellStyle name="Virsraksts 3" xfId="107"/>
    <cellStyle name="Virsraksts 4" xfId="108"/>
    <cellStyle name="Walutowy [0]_PLDT" xfId="109"/>
    <cellStyle name="Walutowy_PLD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10">
      <selection activeCell="I83" sqref="I83"/>
    </sheetView>
  </sheetViews>
  <sheetFormatPr defaultColWidth="9.140625" defaultRowHeight="12.75"/>
  <cols>
    <col min="1" max="1" width="4.7109375" style="54" bestFit="1" customWidth="1"/>
    <col min="2" max="2" width="4.140625" style="53" customWidth="1"/>
    <col min="3" max="3" width="18.00390625" style="51" bestFit="1" customWidth="1"/>
    <col min="4" max="4" width="13.57421875" style="51" bestFit="1" customWidth="1"/>
    <col min="5" max="5" width="10.140625" style="52" bestFit="1" customWidth="1"/>
    <col min="6" max="6" width="5.7109375" style="51" bestFit="1" customWidth="1"/>
    <col min="7" max="10" width="8.00390625" style="47" customWidth="1"/>
    <col min="11" max="11" width="8.8515625" style="47" bestFit="1" customWidth="1"/>
    <col min="12" max="15" width="8.00390625" style="47" customWidth="1"/>
    <col min="16" max="16" width="8.8515625" style="48" bestFit="1" customWidth="1"/>
    <col min="17" max="17" width="8.00390625" style="50" customWidth="1"/>
    <col min="18" max="18" width="5.8515625" style="50" customWidth="1"/>
    <col min="19" max="19" width="6.00390625" style="50" customWidth="1"/>
    <col min="20" max="20" width="14.28125" style="47" customWidth="1"/>
    <col min="21" max="21" width="8.140625" style="47" bestFit="1" customWidth="1"/>
    <col min="22" max="23" width="8.140625" style="47" customWidth="1"/>
    <col min="24" max="24" width="8.8515625" style="47" customWidth="1"/>
    <col min="25" max="25" width="5.8515625" style="47" bestFit="1" customWidth="1"/>
    <col min="26" max="26" width="8.140625" style="47" customWidth="1"/>
    <col min="27" max="27" width="8.140625" style="49" customWidth="1"/>
    <col min="28" max="28" width="8.140625" style="47" customWidth="1"/>
    <col min="29" max="29" width="8.140625" style="48" customWidth="1"/>
    <col min="30" max="30" width="8.140625" style="47" customWidth="1"/>
    <col min="31" max="16384" width="9.140625" style="47" customWidth="1"/>
  </cols>
  <sheetData>
    <row r="1" spans="1:22" ht="20.25">
      <c r="A1" s="197" t="s">
        <v>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03"/>
      <c r="S1" s="103"/>
      <c r="T1" s="69"/>
      <c r="U1" s="69"/>
      <c r="V1" s="69"/>
    </row>
    <row r="2" spans="1:19" ht="12.75">
      <c r="A2" s="65"/>
      <c r="B2" s="68"/>
      <c r="C2" s="68"/>
      <c r="D2" s="68"/>
      <c r="E2" s="68"/>
      <c r="F2" s="68"/>
      <c r="G2" s="67"/>
      <c r="H2" s="65"/>
      <c r="I2" s="65"/>
      <c r="J2" s="67"/>
      <c r="K2" s="65"/>
      <c r="L2" s="65"/>
      <c r="M2" s="65"/>
      <c r="N2" s="65"/>
      <c r="O2" s="65"/>
      <c r="P2" s="66"/>
      <c r="Q2" s="65"/>
      <c r="R2" s="48"/>
      <c r="S2" s="65"/>
    </row>
    <row r="3" spans="1:19" ht="15.75">
      <c r="A3" s="65"/>
      <c r="B3" s="68"/>
      <c r="C3" s="199" t="s">
        <v>18</v>
      </c>
      <c r="D3" s="199"/>
      <c r="E3" s="68"/>
      <c r="F3" s="68"/>
      <c r="G3" s="67"/>
      <c r="H3" s="65"/>
      <c r="I3" s="65"/>
      <c r="J3" s="67"/>
      <c r="K3" s="65"/>
      <c r="L3" s="65"/>
      <c r="M3" s="65"/>
      <c r="N3" s="65"/>
      <c r="O3" s="65"/>
      <c r="P3" s="66"/>
      <c r="Q3" s="65"/>
      <c r="R3" s="48"/>
      <c r="S3" s="65"/>
    </row>
    <row r="4" spans="1:19" ht="15.75">
      <c r="A4" s="65"/>
      <c r="B4" s="68"/>
      <c r="C4" s="199" t="s">
        <v>17</v>
      </c>
      <c r="D4" s="199"/>
      <c r="F4" s="68"/>
      <c r="G4" s="67"/>
      <c r="H4" s="65"/>
      <c r="I4" s="65"/>
      <c r="J4" s="67"/>
      <c r="K4" s="65"/>
      <c r="L4" s="65"/>
      <c r="M4" s="65"/>
      <c r="N4" s="65"/>
      <c r="O4" s="65"/>
      <c r="P4" s="66"/>
      <c r="Q4" s="65"/>
      <c r="R4" s="48"/>
      <c r="S4" s="65"/>
    </row>
    <row r="5" spans="1:19" ht="15.75">
      <c r="A5" s="198" t="s">
        <v>37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04"/>
      <c r="S5" s="104"/>
    </row>
    <row r="6" spans="1:19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2" s="55" customFormat="1" ht="15" customHeight="1">
      <c r="A7" s="54"/>
      <c r="B7" s="52"/>
      <c r="C7" s="52"/>
      <c r="D7" s="52"/>
      <c r="E7" s="52"/>
      <c r="F7" s="52"/>
      <c r="G7" s="63" t="s">
        <v>19</v>
      </c>
      <c r="H7" s="63" t="s">
        <v>12</v>
      </c>
      <c r="I7" s="63" t="s">
        <v>11</v>
      </c>
      <c r="J7" s="63" t="s">
        <v>10</v>
      </c>
      <c r="K7" s="63" t="s">
        <v>20</v>
      </c>
      <c r="L7" s="63" t="s">
        <v>21</v>
      </c>
      <c r="M7" s="63" t="s">
        <v>22</v>
      </c>
      <c r="N7" s="63" t="s">
        <v>9</v>
      </c>
      <c r="O7" s="63" t="s">
        <v>23</v>
      </c>
      <c r="P7" s="63" t="s">
        <v>13</v>
      </c>
      <c r="Q7" s="63" t="s">
        <v>24</v>
      </c>
      <c r="V7" s="61"/>
    </row>
    <row r="8" spans="1:22" s="55" customFormat="1" ht="15" customHeight="1">
      <c r="A8" s="85"/>
      <c r="B8" s="86"/>
      <c r="C8" s="87"/>
      <c r="D8" s="87"/>
      <c r="E8" s="88"/>
      <c r="F8" s="87"/>
      <c r="G8" s="89"/>
      <c r="H8" s="89"/>
      <c r="I8" s="89"/>
      <c r="J8" s="89"/>
      <c r="K8" s="90">
        <v>1.1574074074074073E-05</v>
      </c>
      <c r="L8" s="91"/>
      <c r="M8" s="91"/>
      <c r="N8" s="91"/>
      <c r="O8" s="91"/>
      <c r="P8" s="90">
        <v>1.1574074074074073E-05</v>
      </c>
      <c r="Q8" s="92"/>
      <c r="R8" s="62"/>
      <c r="S8" s="62"/>
      <c r="V8" s="61"/>
    </row>
    <row r="9" spans="1:20" ht="15.75">
      <c r="A9" s="85">
        <v>1</v>
      </c>
      <c r="B9" s="105">
        <v>31</v>
      </c>
      <c r="C9" s="106" t="s">
        <v>50</v>
      </c>
      <c r="D9" s="106" t="s">
        <v>51</v>
      </c>
      <c r="E9" s="107" t="s">
        <v>52</v>
      </c>
      <c r="F9" s="106" t="s">
        <v>31</v>
      </c>
      <c r="G9" s="93">
        <v>11.89</v>
      </c>
      <c r="H9" s="93">
        <v>6.36</v>
      </c>
      <c r="I9" s="93">
        <v>14.76</v>
      </c>
      <c r="J9" s="93">
        <v>1.81</v>
      </c>
      <c r="K9" s="94">
        <v>0.0006186342592592593</v>
      </c>
      <c r="L9" s="93">
        <v>16</v>
      </c>
      <c r="M9" s="93">
        <v>47.3</v>
      </c>
      <c r="N9" s="93">
        <v>3.5</v>
      </c>
      <c r="O9" s="93">
        <v>58.37</v>
      </c>
      <c r="P9" s="94">
        <v>0.003303472222222222</v>
      </c>
      <c r="Q9" s="95">
        <f>Q12</f>
        <v>6802</v>
      </c>
      <c r="R9" s="56"/>
      <c r="T9" s="58"/>
    </row>
    <row r="10" spans="1:29" s="57" customFormat="1" ht="15.75">
      <c r="A10" s="96"/>
      <c r="G10" s="97">
        <v>0.5</v>
      </c>
      <c r="H10" s="97">
        <v>3.6</v>
      </c>
      <c r="I10" s="97"/>
      <c r="J10" s="97"/>
      <c r="K10" s="97"/>
      <c r="L10" s="97">
        <v>1.6</v>
      </c>
      <c r="M10" s="97"/>
      <c r="N10" s="97"/>
      <c r="O10" s="97"/>
      <c r="P10" s="98"/>
      <c r="Q10" s="95">
        <f>Q12</f>
        <v>6802</v>
      </c>
      <c r="R10" s="50"/>
      <c r="S10" s="50"/>
      <c r="T10" s="47"/>
      <c r="AA10" s="60"/>
      <c r="AC10" s="59"/>
    </row>
    <row r="11" spans="1:23" ht="15.75">
      <c r="A11" s="85"/>
      <c r="G11" s="108">
        <f>IF(ISBLANK(G9),"",TRUNC(25.4347*(18-G9)^1.81))</f>
        <v>673</v>
      </c>
      <c r="H11" s="108">
        <f>IF(ISBLANK(H9),"",TRUNC(0.14354*(H9*100-220)^1.4))</f>
        <v>666</v>
      </c>
      <c r="I11" s="108">
        <f>IF(ISBLANK(I9),"",TRUNC(51.39*(I9-1.5)^1.05))</f>
        <v>775</v>
      </c>
      <c r="J11" s="108">
        <f>IF(ISBLANK(J9),"",TRUNC(0.8465*(J9*100-75)^1.42))</f>
        <v>636</v>
      </c>
      <c r="K11" s="108">
        <f>IF(ISBLANK(K9),"",TRUNC(1.53775*(82-(K9/$K$8))^1.81))</f>
        <v>663</v>
      </c>
      <c r="L11" s="108">
        <f>IF(ISBLANK(L9),"",TRUNC(5.74352*(28.5-L9)^1.92))</f>
        <v>733</v>
      </c>
      <c r="M11" s="108">
        <f>IF(ISBLANK(M9),"",TRUNC(12.91*(M9-4)^1.1))</f>
        <v>814</v>
      </c>
      <c r="N11" s="108">
        <f>IF(ISBLANK(N9),"",TRUNC(0.2797*(N9*100-100)^1.35))</f>
        <v>482</v>
      </c>
      <c r="O11" s="108">
        <f>IF(ISBLANK(O9),"",TRUNC(10.14*(O9-7)^1.08))</f>
        <v>713</v>
      </c>
      <c r="P11" s="109">
        <f>IF(ISBLANK(P9),"",INT(0.03768*(480-(P9/$P$8))^1.85))</f>
        <v>647</v>
      </c>
      <c r="Q11" s="95">
        <f>Q12</f>
        <v>6802</v>
      </c>
      <c r="W11" s="58"/>
    </row>
    <row r="12" spans="1:17" ht="15.75">
      <c r="A12" s="85"/>
      <c r="G12" s="99"/>
      <c r="H12" s="99">
        <f>G11+H11</f>
        <v>1339</v>
      </c>
      <c r="I12" s="99">
        <f>H12+I11</f>
        <v>2114</v>
      </c>
      <c r="J12" s="99">
        <f>I12+J11</f>
        <v>2750</v>
      </c>
      <c r="K12" s="99">
        <f>J12+K11</f>
        <v>3413</v>
      </c>
      <c r="L12" s="99">
        <f>K12+L11</f>
        <v>4146</v>
      </c>
      <c r="M12" s="99">
        <f>SUM(L12,M11)</f>
        <v>4960</v>
      </c>
      <c r="N12" s="99">
        <f>M12+N11</f>
        <v>5442</v>
      </c>
      <c r="O12" s="99">
        <f>N12+O11</f>
        <v>6155</v>
      </c>
      <c r="P12" s="99">
        <f>O12+P11</f>
        <v>6802</v>
      </c>
      <c r="Q12" s="100">
        <f>SUM(G11:P11)</f>
        <v>6802</v>
      </c>
    </row>
    <row r="13" spans="1:17" ht="15.75">
      <c r="A13" s="85"/>
      <c r="G13" s="99"/>
      <c r="H13" s="99"/>
      <c r="I13" s="99"/>
      <c r="J13" s="99"/>
      <c r="K13" s="99"/>
      <c r="L13" s="99"/>
      <c r="M13" s="101"/>
      <c r="N13" s="102"/>
      <c r="O13" s="99"/>
      <c r="P13" s="99"/>
      <c r="Q13" s="102">
        <f>Q12</f>
        <v>6802</v>
      </c>
    </row>
    <row r="14" spans="1:20" ht="15.75">
      <c r="A14" s="85">
        <v>2</v>
      </c>
      <c r="B14" s="105">
        <v>32</v>
      </c>
      <c r="C14" s="106" t="s">
        <v>53</v>
      </c>
      <c r="D14" s="106" t="s">
        <v>54</v>
      </c>
      <c r="E14" s="107" t="s">
        <v>55</v>
      </c>
      <c r="F14" s="106" t="s">
        <v>31</v>
      </c>
      <c r="G14" s="93">
        <v>11.71</v>
      </c>
      <c r="H14" s="93">
        <v>6.24</v>
      </c>
      <c r="I14" s="93">
        <v>14</v>
      </c>
      <c r="J14" s="93">
        <v>1.81</v>
      </c>
      <c r="K14" s="94">
        <v>0.0006297453703703704</v>
      </c>
      <c r="L14" s="93">
        <v>15.18</v>
      </c>
      <c r="M14" s="93">
        <v>42.88</v>
      </c>
      <c r="N14" s="93">
        <v>3.7</v>
      </c>
      <c r="O14" s="93">
        <v>54.19</v>
      </c>
      <c r="P14" s="94">
        <v>0.003514699074074074</v>
      </c>
      <c r="Q14" s="95">
        <f>Q17</f>
        <v>6611</v>
      </c>
      <c r="R14" s="56"/>
      <c r="T14" s="58"/>
    </row>
    <row r="15" spans="1:29" s="57" customFormat="1" ht="15.75">
      <c r="A15" s="96"/>
      <c r="G15" s="97">
        <v>1</v>
      </c>
      <c r="H15" s="97">
        <v>1.3</v>
      </c>
      <c r="I15" s="97"/>
      <c r="J15" s="97"/>
      <c r="K15" s="97"/>
      <c r="L15" s="97">
        <v>1.6</v>
      </c>
      <c r="M15" s="97"/>
      <c r="N15" s="97"/>
      <c r="O15" s="97"/>
      <c r="P15" s="98"/>
      <c r="Q15" s="95">
        <f>Q17</f>
        <v>6611</v>
      </c>
      <c r="R15" s="50"/>
      <c r="S15" s="50"/>
      <c r="T15" s="47"/>
      <c r="AA15" s="60"/>
      <c r="AC15" s="59"/>
    </row>
    <row r="16" spans="1:23" ht="15.75">
      <c r="A16" s="85"/>
      <c r="G16" s="108">
        <f>IF(ISBLANK(G14),"",TRUNC(25.4347*(18-G14)^1.81))</f>
        <v>709</v>
      </c>
      <c r="H16" s="108">
        <f>IF(ISBLANK(H14),"",TRUNC(0.14354*(H14*100-220)^1.4))</f>
        <v>639</v>
      </c>
      <c r="I16" s="108">
        <f>IF(ISBLANK(I14),"",TRUNC(51.39*(I14-1.5)^1.05))</f>
        <v>728</v>
      </c>
      <c r="J16" s="108">
        <f>IF(ISBLANK(J14),"",TRUNC(0.8465*(J14*100-75)^1.42))</f>
        <v>636</v>
      </c>
      <c r="K16" s="108">
        <f>IF(ISBLANK(K14),"",TRUNC(1.53775*(82-(K14/$K$8))^1.81))</f>
        <v>623</v>
      </c>
      <c r="L16" s="108">
        <f>IF(ISBLANK(L14),"",TRUNC(5.74352*(28.5-L14)^1.92))</f>
        <v>828</v>
      </c>
      <c r="M16" s="108">
        <f>IF(ISBLANK(M14),"",TRUNC(12.91*(M14-4)^1.1))</f>
        <v>723</v>
      </c>
      <c r="N16" s="108">
        <f>IF(ISBLANK(N14),"",TRUNC(0.2797*(N14*100-100)^1.35))</f>
        <v>535</v>
      </c>
      <c r="O16" s="108">
        <f>IF(ISBLANK(O14),"",TRUNC(10.14*(O14-7)^1.08))</f>
        <v>651</v>
      </c>
      <c r="P16" s="109">
        <f>IF(ISBLANK(P14),"",INT(0.03768*(480-(P14/$P$8))^1.85))</f>
        <v>539</v>
      </c>
      <c r="Q16" s="95">
        <f>Q17</f>
        <v>6611</v>
      </c>
      <c r="W16" s="58"/>
    </row>
    <row r="17" spans="1:17" ht="15.75">
      <c r="A17" s="85"/>
      <c r="G17" s="99"/>
      <c r="H17" s="99">
        <f>G16+H16</f>
        <v>1348</v>
      </c>
      <c r="I17" s="99">
        <f>H17+I16</f>
        <v>2076</v>
      </c>
      <c r="J17" s="99">
        <f>I17+J16</f>
        <v>2712</v>
      </c>
      <c r="K17" s="99">
        <f>J17+K16</f>
        <v>3335</v>
      </c>
      <c r="L17" s="99">
        <f>K17+L16</f>
        <v>4163</v>
      </c>
      <c r="M17" s="99">
        <f>SUM(L17,M16)</f>
        <v>4886</v>
      </c>
      <c r="N17" s="99">
        <f>M17+N16</f>
        <v>5421</v>
      </c>
      <c r="O17" s="99">
        <f>N17+O16</f>
        <v>6072</v>
      </c>
      <c r="P17" s="99">
        <f>O17+P16</f>
        <v>6611</v>
      </c>
      <c r="Q17" s="100">
        <f>SUM(G16:P16)</f>
        <v>6611</v>
      </c>
    </row>
    <row r="18" spans="1:17" ht="15.75">
      <c r="A18" s="85"/>
      <c r="G18" s="99"/>
      <c r="H18" s="99"/>
      <c r="I18" s="99"/>
      <c r="J18" s="99"/>
      <c r="K18" s="99"/>
      <c r="L18" s="99"/>
      <c r="M18" s="101"/>
      <c r="N18" s="102"/>
      <c r="O18" s="99"/>
      <c r="P18" s="99"/>
      <c r="Q18" s="102">
        <f>Q17</f>
        <v>6611</v>
      </c>
    </row>
    <row r="19" spans="1:20" ht="15.75">
      <c r="A19" s="85">
        <v>3</v>
      </c>
      <c r="B19" s="105">
        <v>12</v>
      </c>
      <c r="C19" s="106" t="s">
        <v>38</v>
      </c>
      <c r="D19" s="106" t="s">
        <v>39</v>
      </c>
      <c r="E19" s="107" t="s">
        <v>40</v>
      </c>
      <c r="F19" s="106" t="s">
        <v>30</v>
      </c>
      <c r="G19" s="93">
        <v>11.73</v>
      </c>
      <c r="H19" s="93">
        <v>6.41</v>
      </c>
      <c r="I19" s="93">
        <v>14.94</v>
      </c>
      <c r="J19" s="93">
        <v>1.84</v>
      </c>
      <c r="K19" s="94">
        <v>0.0006045138888888889</v>
      </c>
      <c r="L19" s="93">
        <v>14.9</v>
      </c>
      <c r="M19" s="93">
        <v>24.44</v>
      </c>
      <c r="N19" s="93">
        <v>3.5</v>
      </c>
      <c r="O19" s="93">
        <v>53.8</v>
      </c>
      <c r="P19" s="94">
        <v>0.0033782407407407407</v>
      </c>
      <c r="Q19" s="95">
        <f>Q22</f>
        <v>6496</v>
      </c>
      <c r="R19" s="56"/>
      <c r="T19" s="58"/>
    </row>
    <row r="20" spans="1:29" s="57" customFormat="1" ht="15.75">
      <c r="A20" s="96"/>
      <c r="G20" s="97">
        <v>0.5</v>
      </c>
      <c r="H20" s="97">
        <v>3.3</v>
      </c>
      <c r="I20" s="97"/>
      <c r="J20" s="97"/>
      <c r="K20" s="97"/>
      <c r="L20" s="97">
        <v>1.6</v>
      </c>
      <c r="M20" s="97"/>
      <c r="N20" s="97"/>
      <c r="O20" s="97"/>
      <c r="P20" s="98"/>
      <c r="Q20" s="95">
        <f>Q22</f>
        <v>6496</v>
      </c>
      <c r="R20" s="50"/>
      <c r="S20" s="50"/>
      <c r="T20" s="47"/>
      <c r="AA20" s="60"/>
      <c r="AC20" s="59"/>
    </row>
    <row r="21" spans="1:23" ht="15.75">
      <c r="A21" s="85"/>
      <c r="G21" s="108">
        <f>IF(ISBLANK(G19),"",TRUNC(25.4347*(18-G19)^1.81))</f>
        <v>705</v>
      </c>
      <c r="H21" s="108">
        <f>IF(ISBLANK(H19),"",TRUNC(0.14354*(H19*100-220)^1.4))</f>
        <v>677</v>
      </c>
      <c r="I21" s="108">
        <f>IF(ISBLANK(I19),"",TRUNC(51.39*(I19-1.5)^1.05))</f>
        <v>786</v>
      </c>
      <c r="J21" s="108">
        <f>IF(ISBLANK(J19),"",TRUNC(0.8465*(J19*100-75)^1.42))</f>
        <v>661</v>
      </c>
      <c r="K21" s="108">
        <f>IF(ISBLANK(K19),"",TRUNC(1.53775*(82-(K19/$K$8))^1.81))</f>
        <v>715</v>
      </c>
      <c r="L21" s="108">
        <f>IF(ISBLANK(L19),"",TRUNC(5.74352*(28.5-L19)^1.92))</f>
        <v>862</v>
      </c>
      <c r="M21" s="108">
        <f>IF(ISBLANK(M19),"",TRUNC(12.91*(M19-4)^1.1))</f>
        <v>356</v>
      </c>
      <c r="N21" s="108">
        <f>IF(ISBLANK(N19),"",TRUNC(0.2797*(N19*100-100)^1.35))</f>
        <v>482</v>
      </c>
      <c r="O21" s="108">
        <f>IF(ISBLANK(O19),"",TRUNC(10.14*(O19-7)^1.08))</f>
        <v>645</v>
      </c>
      <c r="P21" s="109">
        <f>IF(ISBLANK(P19),"",INT(0.03768*(480-(P19/$P$8))^1.85))</f>
        <v>607</v>
      </c>
      <c r="Q21" s="95">
        <f>Q22</f>
        <v>6496</v>
      </c>
      <c r="W21" s="58"/>
    </row>
    <row r="22" spans="1:17" ht="15.75">
      <c r="A22" s="85"/>
      <c r="G22" s="99"/>
      <c r="H22" s="99">
        <f>G21+H21</f>
        <v>1382</v>
      </c>
      <c r="I22" s="99">
        <f>H22+I21</f>
        <v>2168</v>
      </c>
      <c r="J22" s="99">
        <f>I22+J21</f>
        <v>2829</v>
      </c>
      <c r="K22" s="99">
        <f>J22+K21</f>
        <v>3544</v>
      </c>
      <c r="L22" s="99">
        <f>K22+L21</f>
        <v>4406</v>
      </c>
      <c r="M22" s="99">
        <f>SUM(L22,M21)</f>
        <v>4762</v>
      </c>
      <c r="N22" s="99">
        <f>M22+N21</f>
        <v>5244</v>
      </c>
      <c r="O22" s="99">
        <f>N22+O21</f>
        <v>5889</v>
      </c>
      <c r="P22" s="99">
        <f>O22+P21</f>
        <v>6496</v>
      </c>
      <c r="Q22" s="100">
        <f>SUM(G21:P21)</f>
        <v>6496</v>
      </c>
    </row>
    <row r="23" spans="1:17" ht="15.75">
      <c r="A23" s="85"/>
      <c r="G23" s="99"/>
      <c r="H23" s="99"/>
      <c r="I23" s="99"/>
      <c r="J23" s="99"/>
      <c r="K23" s="99"/>
      <c r="L23" s="99"/>
      <c r="M23" s="101"/>
      <c r="N23" s="102"/>
      <c r="O23" s="99"/>
      <c r="P23" s="99"/>
      <c r="Q23" s="102">
        <f>Q22</f>
        <v>6496</v>
      </c>
    </row>
    <row r="24" spans="1:20" ht="15.75">
      <c r="A24" s="85">
        <v>4</v>
      </c>
      <c r="B24" s="105">
        <v>13</v>
      </c>
      <c r="C24" s="106" t="s">
        <v>41</v>
      </c>
      <c r="D24" s="106" t="s">
        <v>42</v>
      </c>
      <c r="E24" s="107" t="s">
        <v>43</v>
      </c>
      <c r="F24" s="106" t="s">
        <v>30</v>
      </c>
      <c r="G24" s="93">
        <v>11.84</v>
      </c>
      <c r="H24" s="93">
        <v>6.27</v>
      </c>
      <c r="I24" s="93">
        <v>12.32</v>
      </c>
      <c r="J24" s="93">
        <v>1.96</v>
      </c>
      <c r="K24" s="94">
        <v>0.0006085648148148148</v>
      </c>
      <c r="L24" s="93">
        <v>16.2</v>
      </c>
      <c r="M24" s="93">
        <v>32.57</v>
      </c>
      <c r="N24" s="93">
        <v>3.9</v>
      </c>
      <c r="O24" s="93">
        <v>49.97</v>
      </c>
      <c r="P24" s="94">
        <v>0.0032885416666666666</v>
      </c>
      <c r="Q24" s="95">
        <f>Q27</f>
        <v>6480</v>
      </c>
      <c r="R24" s="56"/>
      <c r="T24" s="58"/>
    </row>
    <row r="25" spans="1:29" s="57" customFormat="1" ht="15.75">
      <c r="A25" s="96"/>
      <c r="G25" s="97">
        <v>1</v>
      </c>
      <c r="H25" s="97">
        <v>1.1</v>
      </c>
      <c r="I25" s="97"/>
      <c r="J25" s="97"/>
      <c r="K25" s="97"/>
      <c r="L25" s="97">
        <v>1.6</v>
      </c>
      <c r="M25" s="97"/>
      <c r="N25" s="97"/>
      <c r="O25" s="97"/>
      <c r="P25" s="98"/>
      <c r="Q25" s="95">
        <f>Q27</f>
        <v>6480</v>
      </c>
      <c r="R25" s="50"/>
      <c r="S25" s="50"/>
      <c r="T25" s="47"/>
      <c r="AA25" s="60"/>
      <c r="AC25" s="59"/>
    </row>
    <row r="26" spans="1:23" ht="15.75">
      <c r="A26" s="85"/>
      <c r="G26" s="108">
        <f>IF(ISBLANK(G24),"",TRUNC(25.4347*(18-G24)^1.81))</f>
        <v>683</v>
      </c>
      <c r="H26" s="108">
        <f>IF(ISBLANK(H24),"",TRUNC(0.14354*(H24*100-220)^1.4))</f>
        <v>646</v>
      </c>
      <c r="I26" s="108">
        <f>IF(ISBLANK(I24),"",TRUNC(51.39*(I24-1.5)^1.05))</f>
        <v>626</v>
      </c>
      <c r="J26" s="108">
        <f>IF(ISBLANK(J24),"",TRUNC(0.8465*(J24*100-75)^1.42))</f>
        <v>767</v>
      </c>
      <c r="K26" s="108">
        <f>IF(ISBLANK(K24),"",TRUNC(1.53775*(82-(K24/$K$8))^1.81))</f>
        <v>700</v>
      </c>
      <c r="L26" s="108">
        <f>IF(ISBLANK(L24),"",TRUNC(5.74352*(28.5-L24)^1.92))</f>
        <v>710</v>
      </c>
      <c r="M26" s="108">
        <f>IF(ISBLANK(M24),"",TRUNC(12.91*(M24-4)^1.1))</f>
        <v>515</v>
      </c>
      <c r="N26" s="108">
        <f>IF(ISBLANK(N24),"",TRUNC(0.2797*(N24*100-100)^1.35))</f>
        <v>590</v>
      </c>
      <c r="O26" s="108">
        <f>IF(ISBLANK(O24),"",TRUNC(10.14*(O24-7)^1.08))</f>
        <v>588</v>
      </c>
      <c r="P26" s="109">
        <f>IF(ISBLANK(P24),"",INT(0.03768*(480-(P24/$P$8))^1.85))</f>
        <v>655</v>
      </c>
      <c r="Q26" s="95">
        <f>Q27</f>
        <v>6480</v>
      </c>
      <c r="W26" s="58"/>
    </row>
    <row r="27" spans="1:17" ht="15.75">
      <c r="A27" s="85"/>
      <c r="G27" s="99"/>
      <c r="H27" s="99">
        <f>G26+H26</f>
        <v>1329</v>
      </c>
      <c r="I27" s="99">
        <f>H27+I26</f>
        <v>1955</v>
      </c>
      <c r="J27" s="99">
        <f>I27+J26</f>
        <v>2722</v>
      </c>
      <c r="K27" s="99">
        <f>J27+K26</f>
        <v>3422</v>
      </c>
      <c r="L27" s="99">
        <f>K27+L26</f>
        <v>4132</v>
      </c>
      <c r="M27" s="99">
        <f>SUM(L27,M26)</f>
        <v>4647</v>
      </c>
      <c r="N27" s="99">
        <f>M27+N26</f>
        <v>5237</v>
      </c>
      <c r="O27" s="99">
        <f>N27+O26</f>
        <v>5825</v>
      </c>
      <c r="P27" s="99">
        <f>O27+P26</f>
        <v>6480</v>
      </c>
      <c r="Q27" s="100">
        <f>SUM(G26:P26)</f>
        <v>6480</v>
      </c>
    </row>
    <row r="28" spans="1:17" ht="15.75">
      <c r="A28" s="85"/>
      <c r="G28" s="99"/>
      <c r="H28" s="99"/>
      <c r="I28" s="99"/>
      <c r="J28" s="99"/>
      <c r="K28" s="99"/>
      <c r="L28" s="99"/>
      <c r="M28" s="101"/>
      <c r="N28" s="102"/>
      <c r="O28" s="99"/>
      <c r="P28" s="99"/>
      <c r="Q28" s="102">
        <f>Q27</f>
        <v>6480</v>
      </c>
    </row>
    <row r="29" spans="1:20" ht="15.75">
      <c r="A29" s="85">
        <v>5</v>
      </c>
      <c r="B29" s="105">
        <v>50</v>
      </c>
      <c r="C29" s="106" t="s">
        <v>68</v>
      </c>
      <c r="D29" s="106" t="s">
        <v>69</v>
      </c>
      <c r="E29" s="107" t="s">
        <v>70</v>
      </c>
      <c r="F29" s="106" t="s">
        <v>8</v>
      </c>
      <c r="G29" s="93">
        <v>12</v>
      </c>
      <c r="H29" s="93">
        <v>6.02</v>
      </c>
      <c r="I29" s="93">
        <v>13.62</v>
      </c>
      <c r="J29" s="93">
        <v>1.96</v>
      </c>
      <c r="K29" s="94">
        <v>0.0006255787037037036</v>
      </c>
      <c r="L29" s="93">
        <v>15.74</v>
      </c>
      <c r="M29" s="93">
        <v>33.41</v>
      </c>
      <c r="N29" s="93">
        <v>3.9</v>
      </c>
      <c r="O29" s="93">
        <v>48.59</v>
      </c>
      <c r="P29" s="94">
        <v>0.0034634259259259267</v>
      </c>
      <c r="Q29" s="95">
        <f>Q32</f>
        <v>6368</v>
      </c>
      <c r="R29" s="56"/>
      <c r="T29" s="58"/>
    </row>
    <row r="30" spans="1:29" s="57" customFormat="1" ht="15.75">
      <c r="A30" s="96"/>
      <c r="G30" s="97">
        <v>0.5</v>
      </c>
      <c r="H30" s="97">
        <v>1.9</v>
      </c>
      <c r="I30" s="97"/>
      <c r="J30" s="97"/>
      <c r="K30" s="97"/>
      <c r="L30" s="97">
        <v>1.6</v>
      </c>
      <c r="M30" s="97"/>
      <c r="N30" s="97"/>
      <c r="O30" s="97"/>
      <c r="P30" s="98"/>
      <c r="Q30" s="95">
        <f>Q32</f>
        <v>6368</v>
      </c>
      <c r="R30" s="50"/>
      <c r="S30" s="50"/>
      <c r="T30" s="47"/>
      <c r="AA30" s="60"/>
      <c r="AC30" s="59"/>
    </row>
    <row r="31" spans="1:23" ht="15.75">
      <c r="A31" s="85"/>
      <c r="G31" s="108">
        <f>IF(ISBLANK(G29),"",TRUNC(25.4347*(18-G29)^1.81))</f>
        <v>651</v>
      </c>
      <c r="H31" s="108">
        <f>IF(ISBLANK(H29),"",TRUNC(0.14354*(H29*100-220)^1.4))</f>
        <v>591</v>
      </c>
      <c r="I31" s="108">
        <f>IF(ISBLANK(I29),"",TRUNC(51.39*(I29-1.5)^1.05))</f>
        <v>705</v>
      </c>
      <c r="J31" s="108">
        <f>IF(ISBLANK(J29),"",TRUNC(0.8465*(J29*100-75)^1.42))</f>
        <v>767</v>
      </c>
      <c r="K31" s="108">
        <f>IF(ISBLANK(K29),"",TRUNC(1.53775*(82-(K29/$K$8))^1.81))</f>
        <v>638</v>
      </c>
      <c r="L31" s="108">
        <f>IF(ISBLANK(L29),"",TRUNC(5.74352*(28.5-L29)^1.92))</f>
        <v>762</v>
      </c>
      <c r="M31" s="108">
        <f>IF(ISBLANK(M29),"",TRUNC(12.91*(M29-4)^1.1))</f>
        <v>532</v>
      </c>
      <c r="N31" s="108">
        <f>IF(ISBLANK(N29),"",TRUNC(0.2797*(N29*100-100)^1.35))</f>
        <v>590</v>
      </c>
      <c r="O31" s="108">
        <f>IF(ISBLANK(O29),"",TRUNC(10.14*(O29-7)^1.08))</f>
        <v>568</v>
      </c>
      <c r="P31" s="109">
        <f>IF(ISBLANK(P29),"",INT(0.03768*(480-(P29/$P$8))^1.85))</f>
        <v>564</v>
      </c>
      <c r="Q31" s="95">
        <f>Q32</f>
        <v>6368</v>
      </c>
      <c r="W31" s="58"/>
    </row>
    <row r="32" spans="1:17" ht="15.75">
      <c r="A32" s="85"/>
      <c r="G32" s="99"/>
      <c r="H32" s="99">
        <f>G31+H31</f>
        <v>1242</v>
      </c>
      <c r="I32" s="99">
        <f>H32+I31</f>
        <v>1947</v>
      </c>
      <c r="J32" s="99">
        <f>I32+J31</f>
        <v>2714</v>
      </c>
      <c r="K32" s="99">
        <f>J32+K31</f>
        <v>3352</v>
      </c>
      <c r="L32" s="99">
        <f>K32+L31</f>
        <v>4114</v>
      </c>
      <c r="M32" s="99">
        <f>SUM(L32,M31)</f>
        <v>4646</v>
      </c>
      <c r="N32" s="99">
        <f>M32+N31</f>
        <v>5236</v>
      </c>
      <c r="O32" s="99">
        <f>N32+O31</f>
        <v>5804</v>
      </c>
      <c r="P32" s="99">
        <f>O32+P31</f>
        <v>6368</v>
      </c>
      <c r="Q32" s="100">
        <f>SUM(G31:P31)</f>
        <v>6368</v>
      </c>
    </row>
    <row r="33" spans="1:17" ht="15.75">
      <c r="A33" s="85"/>
      <c r="G33" s="99"/>
      <c r="H33" s="99"/>
      <c r="I33" s="99"/>
      <c r="J33" s="99"/>
      <c r="K33" s="99"/>
      <c r="L33" s="99"/>
      <c r="M33" s="101"/>
      <c r="N33" s="102"/>
      <c r="O33" s="99"/>
      <c r="P33" s="99"/>
      <c r="Q33" s="102">
        <f>Q32</f>
        <v>6368</v>
      </c>
    </row>
    <row r="34" spans="1:20" ht="15.75">
      <c r="A34" s="85">
        <v>6</v>
      </c>
      <c r="B34" s="105">
        <v>33</v>
      </c>
      <c r="C34" s="106" t="s">
        <v>56</v>
      </c>
      <c r="D34" s="106" t="s">
        <v>57</v>
      </c>
      <c r="E34" s="107" t="s">
        <v>58</v>
      </c>
      <c r="F34" s="106" t="s">
        <v>31</v>
      </c>
      <c r="G34" s="93">
        <v>12.31</v>
      </c>
      <c r="H34" s="93">
        <v>6.12</v>
      </c>
      <c r="I34" s="93" t="s">
        <v>83</v>
      </c>
      <c r="J34" s="93">
        <v>1.84</v>
      </c>
      <c r="K34" s="94">
        <v>0.0006177083333333333</v>
      </c>
      <c r="L34" s="93">
        <v>15.9</v>
      </c>
      <c r="M34" s="93">
        <v>37.09</v>
      </c>
      <c r="N34" s="93">
        <v>3.7</v>
      </c>
      <c r="O34" s="93">
        <v>57.24</v>
      </c>
      <c r="P34" s="94">
        <v>0.0031255787037037038</v>
      </c>
      <c r="Q34" s="95">
        <f>Q37</f>
        <v>5856</v>
      </c>
      <c r="R34" s="56"/>
      <c r="T34" s="58"/>
    </row>
    <row r="35" spans="1:29" s="57" customFormat="1" ht="15.75">
      <c r="A35" s="96"/>
      <c r="G35" s="97">
        <v>1</v>
      </c>
      <c r="H35" s="97">
        <v>0.7</v>
      </c>
      <c r="I35" s="97"/>
      <c r="J35" s="97"/>
      <c r="K35" s="97"/>
      <c r="L35" s="97">
        <v>2</v>
      </c>
      <c r="M35" s="97"/>
      <c r="N35" s="97"/>
      <c r="O35" s="97"/>
      <c r="P35" s="98"/>
      <c r="Q35" s="95">
        <f>Q37</f>
        <v>5856</v>
      </c>
      <c r="R35" s="50"/>
      <c r="S35" s="50"/>
      <c r="T35" s="47"/>
      <c r="AA35" s="60"/>
      <c r="AC35" s="59"/>
    </row>
    <row r="36" spans="1:23" ht="15.75">
      <c r="A36" s="85"/>
      <c r="G36" s="108">
        <f>IF(ISBLANK(G34),"",TRUNC(25.4347*(18-G34)^1.81))</f>
        <v>591</v>
      </c>
      <c r="H36" s="108">
        <f>IF(ISBLANK(H34),"",TRUNC(0.14354*(H34*100-220)^1.4))</f>
        <v>613</v>
      </c>
      <c r="I36" s="108">
        <v>0</v>
      </c>
      <c r="J36" s="108">
        <f>IF(ISBLANK(J34),"",TRUNC(0.8465*(J34*100-75)^1.42))</f>
        <v>661</v>
      </c>
      <c r="K36" s="108">
        <f>IF(ISBLANK(K34),"",TRUNC(1.53775*(82-(K34/$K$8))^1.81))</f>
        <v>666</v>
      </c>
      <c r="L36" s="108">
        <f>IF(ISBLANK(L34),"",TRUNC(5.74352*(28.5-L34)^1.92))</f>
        <v>744</v>
      </c>
      <c r="M36" s="108">
        <f>IF(ISBLANK(M34),"",TRUNC(12.91*(M34-4)^1.1))</f>
        <v>606</v>
      </c>
      <c r="N36" s="108">
        <f>IF(ISBLANK(N34),"",TRUNC(0.2797*(N34*100-100)^1.35))</f>
        <v>535</v>
      </c>
      <c r="O36" s="108">
        <f>IF(ISBLANK(O34),"",TRUNC(10.14*(O34-7)^1.08))</f>
        <v>696</v>
      </c>
      <c r="P36" s="109">
        <f>IF(ISBLANK(P34),"",INT(0.03768*(480-(P34/$P$8))^1.85))</f>
        <v>744</v>
      </c>
      <c r="Q36" s="95">
        <f>Q37</f>
        <v>5856</v>
      </c>
      <c r="W36" s="58"/>
    </row>
    <row r="37" spans="1:17" ht="15.75">
      <c r="A37" s="85"/>
      <c r="G37" s="99"/>
      <c r="H37" s="99">
        <f>G36+H36</f>
        <v>1204</v>
      </c>
      <c r="I37" s="99">
        <f>H37+I36</f>
        <v>1204</v>
      </c>
      <c r="J37" s="99">
        <f>I37+J36</f>
        <v>1865</v>
      </c>
      <c r="K37" s="99">
        <f>J37+K36</f>
        <v>2531</v>
      </c>
      <c r="L37" s="99">
        <f>K37+L36</f>
        <v>3275</v>
      </c>
      <c r="M37" s="99">
        <f>SUM(L37,M36)</f>
        <v>3881</v>
      </c>
      <c r="N37" s="99">
        <f>M37+N36</f>
        <v>4416</v>
      </c>
      <c r="O37" s="99">
        <f>N37+O36</f>
        <v>5112</v>
      </c>
      <c r="P37" s="99">
        <f>O37+P36</f>
        <v>5856</v>
      </c>
      <c r="Q37" s="100">
        <f>SUM(G36:P36)</f>
        <v>5856</v>
      </c>
    </row>
    <row r="38" spans="1:17" ht="15.75">
      <c r="A38" s="85"/>
      <c r="G38" s="99"/>
      <c r="H38" s="99"/>
      <c r="I38" s="99"/>
      <c r="J38" s="99"/>
      <c r="K38" s="99"/>
      <c r="L38" s="99"/>
      <c r="M38" s="101"/>
      <c r="N38" s="102"/>
      <c r="O38" s="99"/>
      <c r="P38" s="99"/>
      <c r="Q38" s="102">
        <f>Q37</f>
        <v>5856</v>
      </c>
    </row>
    <row r="39" spans="1:20" ht="15.75">
      <c r="A39" s="85">
        <v>7</v>
      </c>
      <c r="B39" s="105">
        <v>51</v>
      </c>
      <c r="C39" s="106" t="s">
        <v>71</v>
      </c>
      <c r="D39" s="106" t="s">
        <v>72</v>
      </c>
      <c r="E39" s="107" t="s">
        <v>73</v>
      </c>
      <c r="F39" s="106" t="s">
        <v>8</v>
      </c>
      <c r="G39" s="93">
        <v>11.93</v>
      </c>
      <c r="H39" s="93">
        <v>6.01</v>
      </c>
      <c r="I39" s="93">
        <v>11.74</v>
      </c>
      <c r="J39" s="93">
        <v>1.75</v>
      </c>
      <c r="K39" s="94">
        <v>0.000620949074074074</v>
      </c>
      <c r="L39" s="93">
        <v>15.28</v>
      </c>
      <c r="M39" s="93">
        <v>31.06</v>
      </c>
      <c r="N39" s="93">
        <v>3.4</v>
      </c>
      <c r="O39" s="93">
        <v>41.1</v>
      </c>
      <c r="P39" s="94">
        <v>0.003684837962962963</v>
      </c>
      <c r="Q39" s="95">
        <f>Q42</f>
        <v>5759</v>
      </c>
      <c r="R39" s="56"/>
      <c r="T39" s="58"/>
    </row>
    <row r="40" spans="1:29" s="57" customFormat="1" ht="15.75">
      <c r="A40" s="96"/>
      <c r="G40" s="97">
        <v>1</v>
      </c>
      <c r="H40" s="97">
        <v>1.8</v>
      </c>
      <c r="I40" s="97"/>
      <c r="J40" s="97"/>
      <c r="K40" s="97"/>
      <c r="L40" s="97">
        <v>1.6</v>
      </c>
      <c r="M40" s="97"/>
      <c r="N40" s="97"/>
      <c r="O40" s="97"/>
      <c r="P40" s="98"/>
      <c r="Q40" s="95">
        <f>Q42</f>
        <v>5759</v>
      </c>
      <c r="R40" s="50"/>
      <c r="S40" s="50"/>
      <c r="T40" s="47"/>
      <c r="AA40" s="60"/>
      <c r="AC40" s="59"/>
    </row>
    <row r="41" spans="1:23" ht="15.75">
      <c r="A41" s="85"/>
      <c r="G41" s="108">
        <f>IF(ISBLANK(G39),"",TRUNC(25.4347*(18-G39)^1.81))</f>
        <v>665</v>
      </c>
      <c r="H41" s="108">
        <f>IF(ISBLANK(H39),"",TRUNC(0.14354*(H39*100-220)^1.4))</f>
        <v>589</v>
      </c>
      <c r="I41" s="108">
        <f>IF(ISBLANK(I39),"",TRUNC(51.39*(I39-1.5)^1.05))</f>
        <v>591</v>
      </c>
      <c r="J41" s="108">
        <f>IF(ISBLANK(J39),"",TRUNC(0.8465*(J39*100-75)^1.42))</f>
        <v>585</v>
      </c>
      <c r="K41" s="108">
        <f>IF(ISBLANK(K39),"",TRUNC(1.53775*(82-(K39/$K$8))^1.81))</f>
        <v>654</v>
      </c>
      <c r="L41" s="108">
        <f>IF(ISBLANK(L39),"",TRUNC(5.74352*(28.5-L39)^1.92))</f>
        <v>816</v>
      </c>
      <c r="M41" s="108">
        <f>IF(ISBLANK(M39),"",TRUNC(12.91*(M39-4)^1.1))</f>
        <v>485</v>
      </c>
      <c r="N41" s="108">
        <f>IF(ISBLANK(N39),"",TRUNC(0.2797*(N39*100-100)^1.35))</f>
        <v>457</v>
      </c>
      <c r="O41" s="108">
        <f>IF(ISBLANK(O39),"",TRUNC(10.14*(O39-7)^1.08))</f>
        <v>458</v>
      </c>
      <c r="P41" s="109">
        <f>IF(ISBLANK(P39),"",INT(0.03768*(480-(P39/$P$8))^1.85))</f>
        <v>459</v>
      </c>
      <c r="Q41" s="95">
        <f>Q42</f>
        <v>5759</v>
      </c>
      <c r="W41" s="58"/>
    </row>
    <row r="42" spans="1:17" ht="15.75">
      <c r="A42" s="85"/>
      <c r="G42" s="99"/>
      <c r="H42" s="99">
        <f>G41+H41</f>
        <v>1254</v>
      </c>
      <c r="I42" s="99">
        <f>H42+I41</f>
        <v>1845</v>
      </c>
      <c r="J42" s="99">
        <f>I42+J41</f>
        <v>2430</v>
      </c>
      <c r="K42" s="99">
        <f>J42+K41</f>
        <v>3084</v>
      </c>
      <c r="L42" s="99">
        <f>K42+L41</f>
        <v>3900</v>
      </c>
      <c r="M42" s="99">
        <f>SUM(L42,M41)</f>
        <v>4385</v>
      </c>
      <c r="N42" s="99">
        <f>M42+N41</f>
        <v>4842</v>
      </c>
      <c r="O42" s="99">
        <f>N42+O41</f>
        <v>5300</v>
      </c>
      <c r="P42" s="99">
        <f>O42+P41</f>
        <v>5759</v>
      </c>
      <c r="Q42" s="100">
        <f>SUM(G41:P41)</f>
        <v>5759</v>
      </c>
    </row>
    <row r="43" spans="1:17" ht="15.75">
      <c r="A43" s="85"/>
      <c r="G43" s="99"/>
      <c r="H43" s="99"/>
      <c r="I43" s="99"/>
      <c r="J43" s="99"/>
      <c r="K43" s="99"/>
      <c r="L43" s="99"/>
      <c r="M43" s="101"/>
      <c r="N43" s="102"/>
      <c r="O43" s="99"/>
      <c r="P43" s="99"/>
      <c r="Q43" s="102">
        <f>Q42</f>
        <v>5759</v>
      </c>
    </row>
    <row r="44" spans="1:20" ht="15.75">
      <c r="A44" s="85">
        <v>8</v>
      </c>
      <c r="B44" s="105">
        <v>53</v>
      </c>
      <c r="C44" s="106" t="s">
        <v>74</v>
      </c>
      <c r="D44" s="106" t="s">
        <v>75</v>
      </c>
      <c r="E44" s="107" t="s">
        <v>76</v>
      </c>
      <c r="F44" s="106" t="s">
        <v>8</v>
      </c>
      <c r="G44" s="93">
        <v>11.85</v>
      </c>
      <c r="H44" s="93">
        <v>5.97</v>
      </c>
      <c r="I44" s="93">
        <v>10.67</v>
      </c>
      <c r="J44" s="93">
        <v>1.78</v>
      </c>
      <c r="K44" s="94">
        <v>0.0005998842592592593</v>
      </c>
      <c r="L44" s="93">
        <v>15.17</v>
      </c>
      <c r="M44" s="93">
        <v>26.02</v>
      </c>
      <c r="N44" s="93">
        <v>2.5</v>
      </c>
      <c r="O44" s="93">
        <v>36.07</v>
      </c>
      <c r="P44" s="94">
        <v>0.003474537037037037</v>
      </c>
      <c r="Q44" s="95">
        <f>Q47</f>
        <v>5531</v>
      </c>
      <c r="R44" s="56"/>
      <c r="T44" s="58"/>
    </row>
    <row r="45" spans="1:29" s="57" customFormat="1" ht="15.75">
      <c r="A45" s="96"/>
      <c r="G45" s="97">
        <v>0.5</v>
      </c>
      <c r="H45" s="97">
        <v>1.4</v>
      </c>
      <c r="I45" s="97"/>
      <c r="J45" s="97"/>
      <c r="K45" s="97"/>
      <c r="L45" s="97">
        <v>2</v>
      </c>
      <c r="M45" s="97"/>
      <c r="N45" s="97"/>
      <c r="O45" s="97"/>
      <c r="P45" s="98"/>
      <c r="Q45" s="95">
        <f>Q47</f>
        <v>5531</v>
      </c>
      <c r="R45" s="50"/>
      <c r="S45" s="50"/>
      <c r="T45" s="47"/>
      <c r="AA45" s="60"/>
      <c r="AC45" s="59"/>
    </row>
    <row r="46" spans="1:23" ht="15.75">
      <c r="A46" s="85"/>
      <c r="G46" s="108">
        <f>IF(ISBLANK(G44),"",TRUNC(25.4347*(18-G44)^1.81))</f>
        <v>681</v>
      </c>
      <c r="H46" s="108">
        <f>IF(ISBLANK(H44),"",TRUNC(0.14354*(H44*100-220)^1.4))</f>
        <v>580</v>
      </c>
      <c r="I46" s="108">
        <f>IF(ISBLANK(I44),"",TRUNC(51.39*(I44-1.5)^1.05))</f>
        <v>526</v>
      </c>
      <c r="J46" s="108">
        <f>IF(ISBLANK(J44),"",TRUNC(0.8465*(J44*100-75)^1.42))</f>
        <v>610</v>
      </c>
      <c r="K46" s="108">
        <f>IF(ISBLANK(K44),"",TRUNC(1.53775*(82-(K44/$K$8))^1.81))</f>
        <v>732</v>
      </c>
      <c r="L46" s="108">
        <f>IF(ISBLANK(L44),"",TRUNC(5.74352*(28.5-L44)^1.92))</f>
        <v>829</v>
      </c>
      <c r="M46" s="108">
        <f>IF(ISBLANK(M44),"",TRUNC(12.91*(M44-4)^1.1))</f>
        <v>387</v>
      </c>
      <c r="N46" s="108">
        <f>IF(ISBLANK(N44),"",TRUNC(0.2797*(N44*100-100)^1.35))</f>
        <v>242</v>
      </c>
      <c r="O46" s="108">
        <f>IF(ISBLANK(O44),"",TRUNC(10.14*(O44-7)^1.08))</f>
        <v>385</v>
      </c>
      <c r="P46" s="109">
        <f>IF(ISBLANK(P44),"",INT(0.03768*(480-(P44/$P$8))^1.85))</f>
        <v>559</v>
      </c>
      <c r="Q46" s="95">
        <f>Q47</f>
        <v>5531</v>
      </c>
      <c r="W46" s="58"/>
    </row>
    <row r="47" spans="1:17" ht="15.75">
      <c r="A47" s="85"/>
      <c r="G47" s="99"/>
      <c r="H47" s="99">
        <f>G46+H46</f>
        <v>1261</v>
      </c>
      <c r="I47" s="99">
        <f>H47+I46</f>
        <v>1787</v>
      </c>
      <c r="J47" s="99">
        <f>I47+J46</f>
        <v>2397</v>
      </c>
      <c r="K47" s="99">
        <f>J47+K46</f>
        <v>3129</v>
      </c>
      <c r="L47" s="99">
        <f>K47+L46</f>
        <v>3958</v>
      </c>
      <c r="M47" s="99">
        <f>SUM(L47,M46)</f>
        <v>4345</v>
      </c>
      <c r="N47" s="99">
        <f>M47+N46</f>
        <v>4587</v>
      </c>
      <c r="O47" s="99">
        <f>N47+O46</f>
        <v>4972</v>
      </c>
      <c r="P47" s="99">
        <f>O47+P46</f>
        <v>5531</v>
      </c>
      <c r="Q47" s="100">
        <f>SUM(G46:P46)</f>
        <v>5531</v>
      </c>
    </row>
    <row r="48" spans="1:17" ht="15.75">
      <c r="A48" s="85"/>
      <c r="G48" s="99"/>
      <c r="H48" s="99"/>
      <c r="I48" s="99"/>
      <c r="J48" s="99"/>
      <c r="K48" s="99"/>
      <c r="L48" s="99"/>
      <c r="M48" s="101"/>
      <c r="N48" s="102"/>
      <c r="O48" s="99"/>
      <c r="P48" s="99"/>
      <c r="Q48" s="102">
        <f>Q47</f>
        <v>5531</v>
      </c>
    </row>
    <row r="49" spans="1:20" ht="15.75">
      <c r="A49" s="85">
        <v>9</v>
      </c>
      <c r="B49" s="105">
        <v>34</v>
      </c>
      <c r="C49" s="106" t="s">
        <v>59</v>
      </c>
      <c r="D49" s="106" t="s">
        <v>60</v>
      </c>
      <c r="E49" s="107" t="s">
        <v>61</v>
      </c>
      <c r="F49" s="106" t="s">
        <v>31</v>
      </c>
      <c r="G49" s="93">
        <v>11.93</v>
      </c>
      <c r="H49" s="93">
        <v>6</v>
      </c>
      <c r="I49" s="93">
        <v>11.91</v>
      </c>
      <c r="J49" s="93">
        <v>1.78</v>
      </c>
      <c r="K49" s="94">
        <v>0.0006134259259259259</v>
      </c>
      <c r="L49" s="93">
        <v>15.51</v>
      </c>
      <c r="M49" s="93">
        <v>25.52</v>
      </c>
      <c r="N49" s="93">
        <v>3.1</v>
      </c>
      <c r="O49" s="93">
        <v>40</v>
      </c>
      <c r="P49" s="94" t="s">
        <v>92</v>
      </c>
      <c r="Q49" s="95">
        <f>Q52</f>
        <v>5134</v>
      </c>
      <c r="R49" s="56"/>
      <c r="T49" s="58"/>
    </row>
    <row r="50" spans="1:29" s="57" customFormat="1" ht="15.75">
      <c r="A50" s="96"/>
      <c r="G50" s="97">
        <v>0.5</v>
      </c>
      <c r="H50" s="97">
        <v>1.9</v>
      </c>
      <c r="I50" s="97"/>
      <c r="J50" s="97"/>
      <c r="K50" s="97"/>
      <c r="L50" s="97">
        <v>2</v>
      </c>
      <c r="M50" s="97"/>
      <c r="N50" s="97"/>
      <c r="O50" s="97"/>
      <c r="P50" s="98"/>
      <c r="Q50" s="95">
        <f>Q52</f>
        <v>5134</v>
      </c>
      <c r="R50" s="50"/>
      <c r="S50" s="50"/>
      <c r="T50" s="47"/>
      <c r="AA50" s="60"/>
      <c r="AC50" s="59"/>
    </row>
    <row r="51" spans="1:23" ht="15.75">
      <c r="A51" s="85"/>
      <c r="G51" s="108">
        <f>IF(ISBLANK(G49),"",TRUNC(25.4347*(18-G49)^1.81))</f>
        <v>665</v>
      </c>
      <c r="H51" s="108">
        <f>IF(ISBLANK(H49),"",TRUNC(0.14354*(H49*100-220)^1.4))</f>
        <v>587</v>
      </c>
      <c r="I51" s="108">
        <f>IF(ISBLANK(I49),"",TRUNC(51.39*(I49-1.5)^1.05))</f>
        <v>601</v>
      </c>
      <c r="J51" s="108">
        <f>IF(ISBLANK(J49),"",TRUNC(0.8465*(J49*100-75)^1.42))</f>
        <v>610</v>
      </c>
      <c r="K51" s="108">
        <f>IF(ISBLANK(K49),"",TRUNC(1.53775*(82-(K49/$K$8))^1.81))</f>
        <v>682</v>
      </c>
      <c r="L51" s="108">
        <f>IF(ISBLANK(L49),"",TRUNC(5.74352*(28.5-L49)^1.92))</f>
        <v>789</v>
      </c>
      <c r="M51" s="108">
        <f>IF(ISBLANK(M49),"",TRUNC(12.91*(M49-4)^1.1))</f>
        <v>377</v>
      </c>
      <c r="N51" s="108">
        <f>IF(ISBLANK(N49),"",TRUNC(0.2797*(N49*100-100)^1.35))</f>
        <v>381</v>
      </c>
      <c r="O51" s="108">
        <f>IF(ISBLANK(O49),"",TRUNC(10.14*(O49-7)^1.08))</f>
        <v>442</v>
      </c>
      <c r="P51" s="109">
        <v>0</v>
      </c>
      <c r="Q51" s="95">
        <f>Q52</f>
        <v>5134</v>
      </c>
      <c r="W51" s="58"/>
    </row>
    <row r="52" spans="1:17" ht="15.75">
      <c r="A52" s="85"/>
      <c r="G52" s="99"/>
      <c r="H52" s="99">
        <f>G51+H51</f>
        <v>1252</v>
      </c>
      <c r="I52" s="99">
        <f>H52+I51</f>
        <v>1853</v>
      </c>
      <c r="J52" s="99">
        <f>I52+J51</f>
        <v>2463</v>
      </c>
      <c r="K52" s="99">
        <f>J52+K51</f>
        <v>3145</v>
      </c>
      <c r="L52" s="99">
        <f>K52+L51</f>
        <v>3934</v>
      </c>
      <c r="M52" s="99">
        <f>SUM(L52,M51)</f>
        <v>4311</v>
      </c>
      <c r="N52" s="99">
        <f>M52+N51</f>
        <v>4692</v>
      </c>
      <c r="O52" s="99">
        <f>N52+O51</f>
        <v>5134</v>
      </c>
      <c r="P52" s="99">
        <f>O52+P51</f>
        <v>5134</v>
      </c>
      <c r="Q52" s="100">
        <f>SUM(G51:P51)</f>
        <v>5134</v>
      </c>
    </row>
    <row r="53" spans="1:17" ht="15.75">
      <c r="A53" s="85"/>
      <c r="G53" s="99"/>
      <c r="H53" s="99"/>
      <c r="I53" s="99"/>
      <c r="J53" s="99"/>
      <c r="K53" s="99"/>
      <c r="L53" s="99"/>
      <c r="M53" s="101"/>
      <c r="N53" s="102"/>
      <c r="O53" s="99"/>
      <c r="P53" s="99"/>
      <c r="Q53" s="102">
        <f>Q52</f>
        <v>5134</v>
      </c>
    </row>
    <row r="54" spans="1:20" ht="15.75">
      <c r="A54" s="85">
        <v>10</v>
      </c>
      <c r="B54" s="105">
        <v>52</v>
      </c>
      <c r="C54" s="106" t="s">
        <v>80</v>
      </c>
      <c r="D54" s="106" t="s">
        <v>78</v>
      </c>
      <c r="E54" s="107" t="s">
        <v>79</v>
      </c>
      <c r="F54" s="106" t="s">
        <v>8</v>
      </c>
      <c r="G54" s="93">
        <v>12.03</v>
      </c>
      <c r="H54" s="93">
        <v>5.91</v>
      </c>
      <c r="I54" s="93">
        <v>10.08</v>
      </c>
      <c r="J54" s="93">
        <v>1.54</v>
      </c>
      <c r="K54" s="94">
        <v>0.0006445601851851852</v>
      </c>
      <c r="L54" s="93">
        <v>17.41</v>
      </c>
      <c r="M54" s="93">
        <v>26.88</v>
      </c>
      <c r="N54" s="93">
        <v>2.7</v>
      </c>
      <c r="O54" s="93">
        <v>43.24</v>
      </c>
      <c r="P54" s="94">
        <v>0.0034980324074074076</v>
      </c>
      <c r="Q54" s="95">
        <f>Q57</f>
        <v>4999</v>
      </c>
      <c r="R54" s="56"/>
      <c r="T54" s="58"/>
    </row>
    <row r="55" spans="1:29" s="57" customFormat="1" ht="15.75">
      <c r="A55" s="96"/>
      <c r="G55" s="97">
        <v>1</v>
      </c>
      <c r="H55" s="97">
        <v>1.7</v>
      </c>
      <c r="I55" s="97"/>
      <c r="J55" s="97"/>
      <c r="K55" s="97"/>
      <c r="L55" s="97">
        <v>2</v>
      </c>
      <c r="M55" s="97"/>
      <c r="N55" s="97"/>
      <c r="O55" s="97"/>
      <c r="P55" s="98"/>
      <c r="Q55" s="95">
        <f>Q57</f>
        <v>4999</v>
      </c>
      <c r="R55" s="50"/>
      <c r="S55" s="50"/>
      <c r="T55" s="47"/>
      <c r="AA55" s="60"/>
      <c r="AC55" s="59"/>
    </row>
    <row r="56" spans="1:23" ht="15.75">
      <c r="A56" s="85"/>
      <c r="G56" s="108">
        <f>IF(ISBLANK(G54),"",TRUNC(25.4347*(18-G54)^1.81))</f>
        <v>645</v>
      </c>
      <c r="H56" s="108">
        <f>IF(ISBLANK(H54),"",TRUNC(0.14354*(H54*100-220)^1.4))</f>
        <v>567</v>
      </c>
      <c r="I56" s="108">
        <f>IF(ISBLANK(I54),"",TRUNC(51.39*(I54-1.5)^1.05))</f>
        <v>490</v>
      </c>
      <c r="J56" s="108">
        <f>IF(ISBLANK(J54),"",TRUNC(0.8465*(J54*100-75)^1.42))</f>
        <v>419</v>
      </c>
      <c r="K56" s="108">
        <f>IF(ISBLANK(K54),"",TRUNC(1.53775*(82-(K54/$K$8))^1.81))</f>
        <v>571</v>
      </c>
      <c r="L56" s="108">
        <f>IF(ISBLANK(L54),"",TRUNC(5.74352*(28.5-L54)^1.92))</f>
        <v>582</v>
      </c>
      <c r="M56" s="108">
        <f>IF(ISBLANK(M54),"",TRUNC(12.91*(M54-4)^1.1))</f>
        <v>403</v>
      </c>
      <c r="N56" s="108">
        <f>IF(ISBLANK(N54),"",TRUNC(0.2797*(N54*100-100)^1.35))</f>
        <v>286</v>
      </c>
      <c r="O56" s="108">
        <f>IF(ISBLANK(O54),"",TRUNC(10.14*(O54-7)^1.08))</f>
        <v>489</v>
      </c>
      <c r="P56" s="109">
        <f>IF(ISBLANK(P54),"",INT(0.03768*(480-(P54/$P$8))^1.85))</f>
        <v>547</v>
      </c>
      <c r="Q56" s="95">
        <f>Q57</f>
        <v>4999</v>
      </c>
      <c r="W56" s="58"/>
    </row>
    <row r="57" spans="1:17" ht="15.75">
      <c r="A57" s="85"/>
      <c r="G57" s="99"/>
      <c r="H57" s="99">
        <f>G56+H56</f>
        <v>1212</v>
      </c>
      <c r="I57" s="99">
        <f>H57+I56</f>
        <v>1702</v>
      </c>
      <c r="J57" s="99">
        <f>I57+J56</f>
        <v>2121</v>
      </c>
      <c r="K57" s="99">
        <f>J57+K56</f>
        <v>2692</v>
      </c>
      <c r="L57" s="99">
        <f>K57+L56</f>
        <v>3274</v>
      </c>
      <c r="M57" s="99">
        <f>SUM(L57,M56)</f>
        <v>3677</v>
      </c>
      <c r="N57" s="99">
        <f>M57+N56</f>
        <v>3963</v>
      </c>
      <c r="O57" s="99">
        <f>N57+O56</f>
        <v>4452</v>
      </c>
      <c r="P57" s="99">
        <f>O57+P56</f>
        <v>4999</v>
      </c>
      <c r="Q57" s="100">
        <f>SUM(G56:P56)</f>
        <v>4999</v>
      </c>
    </row>
    <row r="58" spans="1:17" ht="15.75">
      <c r="A58" s="85"/>
      <c r="G58" s="99"/>
      <c r="H58" s="99"/>
      <c r="I58" s="99"/>
      <c r="J58" s="99"/>
      <c r="K58" s="99"/>
      <c r="L58" s="99"/>
      <c r="M58" s="101"/>
      <c r="N58" s="102"/>
      <c r="O58" s="99"/>
      <c r="P58" s="99"/>
      <c r="Q58" s="102">
        <f>Q57</f>
        <v>4999</v>
      </c>
    </row>
    <row r="59" spans="1:20" ht="15.75">
      <c r="A59" s="85">
        <v>11</v>
      </c>
      <c r="B59" s="105">
        <v>15</v>
      </c>
      <c r="C59" s="106" t="s">
        <v>47</v>
      </c>
      <c r="D59" s="106" t="s">
        <v>48</v>
      </c>
      <c r="E59" s="107" t="s">
        <v>49</v>
      </c>
      <c r="F59" s="106" t="s">
        <v>30</v>
      </c>
      <c r="G59" s="93">
        <v>11.87</v>
      </c>
      <c r="H59" s="93">
        <v>5.67</v>
      </c>
      <c r="I59" s="93">
        <v>10.03</v>
      </c>
      <c r="J59" s="93">
        <v>1.66</v>
      </c>
      <c r="K59" s="94">
        <v>0.000620486111111111</v>
      </c>
      <c r="L59" s="93">
        <v>16.53</v>
      </c>
      <c r="M59" s="93">
        <v>27.04</v>
      </c>
      <c r="N59" s="93" t="s">
        <v>83</v>
      </c>
      <c r="O59" s="93">
        <v>32.46</v>
      </c>
      <c r="P59" s="94">
        <v>0.0036488425925925924</v>
      </c>
      <c r="Q59" s="95">
        <f>Q62</f>
        <v>4738</v>
      </c>
      <c r="R59" s="56"/>
      <c r="T59" s="58"/>
    </row>
    <row r="60" spans="1:29" s="57" customFormat="1" ht="15.75">
      <c r="A60" s="96"/>
      <c r="G60" s="97">
        <v>0.5</v>
      </c>
      <c r="H60" s="97">
        <v>1.2</v>
      </c>
      <c r="I60" s="97"/>
      <c r="J60" s="97"/>
      <c r="K60" s="97"/>
      <c r="L60" s="97">
        <v>2</v>
      </c>
      <c r="M60" s="97"/>
      <c r="N60" s="97"/>
      <c r="O60" s="97"/>
      <c r="P60" s="98"/>
      <c r="Q60" s="95">
        <f>Q62</f>
        <v>4738</v>
      </c>
      <c r="R60" s="50"/>
      <c r="S60" s="50"/>
      <c r="T60" s="47"/>
      <c r="AA60" s="60"/>
      <c r="AC60" s="59"/>
    </row>
    <row r="61" spans="1:23" ht="15.75">
      <c r="A61" s="85"/>
      <c r="G61" s="108">
        <f>IF(ISBLANK(G59),"",TRUNC(25.4347*(18-G59)^1.81))</f>
        <v>677</v>
      </c>
      <c r="H61" s="108">
        <f>IF(ISBLANK(H59),"",TRUNC(0.14354*(H59*100-220)^1.4))</f>
        <v>516</v>
      </c>
      <c r="I61" s="108">
        <f>IF(ISBLANK(I59),"",TRUNC(51.39*(I59-1.5)^1.05))</f>
        <v>487</v>
      </c>
      <c r="J61" s="108">
        <f>IF(ISBLANK(J59),"",TRUNC(0.8465*(J59*100-75)^1.42))</f>
        <v>512</v>
      </c>
      <c r="K61" s="108">
        <f>IF(ISBLANK(K59),"",TRUNC(1.53775*(82-(K59/$K$8))^1.81))</f>
        <v>656</v>
      </c>
      <c r="L61" s="108">
        <f>IF(ISBLANK(L59),"",TRUNC(5.74352*(28.5-L59)^1.92))</f>
        <v>674</v>
      </c>
      <c r="M61" s="108">
        <f>IF(ISBLANK(M59),"",TRUNC(12.91*(M59-4)^1.1))</f>
        <v>407</v>
      </c>
      <c r="N61" s="108">
        <v>0</v>
      </c>
      <c r="O61" s="108">
        <f>IF(ISBLANK(O59),"",TRUNC(10.14*(O59-7)^1.08))</f>
        <v>334</v>
      </c>
      <c r="P61" s="109">
        <f>IF(ISBLANK(P59),"",INT(0.03768*(480-(P59/$P$8))^1.85))</f>
        <v>475</v>
      </c>
      <c r="Q61" s="95">
        <f>Q62</f>
        <v>4738</v>
      </c>
      <c r="W61" s="58"/>
    </row>
    <row r="62" spans="1:17" ht="15.75">
      <c r="A62" s="85"/>
      <c r="G62" s="99"/>
      <c r="H62" s="99">
        <f>G61+H61</f>
        <v>1193</v>
      </c>
      <c r="I62" s="99">
        <f>H62+I61</f>
        <v>1680</v>
      </c>
      <c r="J62" s="99">
        <f>I62+J61</f>
        <v>2192</v>
      </c>
      <c r="K62" s="99">
        <f>J62+K61</f>
        <v>2848</v>
      </c>
      <c r="L62" s="99">
        <f>K62+L61</f>
        <v>3522</v>
      </c>
      <c r="M62" s="99">
        <f>SUM(L62,M61)</f>
        <v>3929</v>
      </c>
      <c r="N62" s="99">
        <f>M62+N61</f>
        <v>3929</v>
      </c>
      <c r="O62" s="99">
        <f>N62+O61</f>
        <v>4263</v>
      </c>
      <c r="P62" s="99">
        <f>O62+P61</f>
        <v>4738</v>
      </c>
      <c r="Q62" s="100">
        <f>SUM(G61:P61)</f>
        <v>4738</v>
      </c>
    </row>
    <row r="63" spans="1:17" ht="15.75">
      <c r="A63" s="85"/>
      <c r="G63" s="99"/>
      <c r="H63" s="99"/>
      <c r="I63" s="99"/>
      <c r="J63" s="99"/>
      <c r="K63" s="99"/>
      <c r="L63" s="99"/>
      <c r="M63" s="101"/>
      <c r="N63" s="102"/>
      <c r="O63" s="99"/>
      <c r="P63" s="99"/>
      <c r="Q63" s="102">
        <f>Q62</f>
        <v>4738</v>
      </c>
    </row>
    <row r="64" spans="1:20" ht="15.75">
      <c r="A64" s="85">
        <v>12</v>
      </c>
      <c r="B64" s="105">
        <v>14</v>
      </c>
      <c r="C64" s="106" t="s">
        <v>44</v>
      </c>
      <c r="D64" s="106" t="s">
        <v>45</v>
      </c>
      <c r="E64" s="107" t="s">
        <v>46</v>
      </c>
      <c r="F64" s="106" t="s">
        <v>30</v>
      </c>
      <c r="G64" s="93">
        <v>12.34</v>
      </c>
      <c r="H64" s="93">
        <v>5.44</v>
      </c>
      <c r="I64" s="93">
        <v>10.07</v>
      </c>
      <c r="J64" s="93">
        <v>1.6</v>
      </c>
      <c r="K64" s="94">
        <v>0.0006783564814814815</v>
      </c>
      <c r="L64" s="93">
        <v>17.48</v>
      </c>
      <c r="M64" s="93">
        <v>24.04</v>
      </c>
      <c r="N64" s="93">
        <v>3.5</v>
      </c>
      <c r="O64" s="93">
        <v>35.28</v>
      </c>
      <c r="P64" s="94">
        <v>0.004037962962962963</v>
      </c>
      <c r="Q64" s="95">
        <f>Q67</f>
        <v>4562</v>
      </c>
      <c r="R64" s="56"/>
      <c r="T64" s="58"/>
    </row>
    <row r="65" spans="1:29" s="57" customFormat="1" ht="15.75">
      <c r="A65" s="96"/>
      <c r="G65" s="97">
        <v>1</v>
      </c>
      <c r="H65" s="97">
        <v>2.2</v>
      </c>
      <c r="I65" s="97"/>
      <c r="J65" s="97"/>
      <c r="K65" s="97"/>
      <c r="L65" s="97">
        <v>2</v>
      </c>
      <c r="M65" s="97"/>
      <c r="N65" s="97"/>
      <c r="O65" s="97"/>
      <c r="P65" s="98"/>
      <c r="Q65" s="95">
        <f>Q67</f>
        <v>4562</v>
      </c>
      <c r="R65" s="50"/>
      <c r="S65" s="50"/>
      <c r="T65" s="47"/>
      <c r="AA65" s="60"/>
      <c r="AC65" s="59"/>
    </row>
    <row r="66" spans="1:23" ht="15.75">
      <c r="A66" s="85"/>
      <c r="G66" s="108">
        <f>IF(ISBLANK(G64),"",TRUNC(25.4347*(18-G64)^1.81))</f>
        <v>586</v>
      </c>
      <c r="H66" s="108">
        <f>IF(ISBLANK(H64),"",TRUNC(0.14354*(H64*100-220)^1.4))</f>
        <v>469</v>
      </c>
      <c r="I66" s="108">
        <f>IF(ISBLANK(I64),"",TRUNC(51.39*(I64-1.5)^1.05))</f>
        <v>490</v>
      </c>
      <c r="J66" s="108">
        <f>IF(ISBLANK(J64),"",TRUNC(0.8465*(J64*100-75)^1.42))</f>
        <v>464</v>
      </c>
      <c r="K66" s="108">
        <f>IF(ISBLANK(K64),"",TRUNC(1.53775*(82-(K64/$K$8))^1.81))</f>
        <v>462</v>
      </c>
      <c r="L66" s="108">
        <f>IF(ISBLANK(L64),"",TRUNC(5.74352*(28.5-L64)^1.92))</f>
        <v>575</v>
      </c>
      <c r="M66" s="108">
        <f>IF(ISBLANK(M64),"",TRUNC(12.91*(M64-4)^1.1))</f>
        <v>349</v>
      </c>
      <c r="N66" s="108">
        <f>IF(ISBLANK(N64),"",TRUNC(0.2797*(N64*100-100)^1.35))</f>
        <v>482</v>
      </c>
      <c r="O66" s="108">
        <f>IF(ISBLANK(O64),"",TRUNC(10.14*(O64-7)^1.08))</f>
        <v>374</v>
      </c>
      <c r="P66" s="109">
        <f>IF(ISBLANK(P64),"",INT(0.03768*(480-(P64/$P$8))^1.85))</f>
        <v>311</v>
      </c>
      <c r="Q66" s="95">
        <f>Q67</f>
        <v>4562</v>
      </c>
      <c r="W66" s="58"/>
    </row>
    <row r="67" spans="1:17" ht="15.75">
      <c r="A67" s="85"/>
      <c r="G67" s="99"/>
      <c r="H67" s="99">
        <f>G66+H66</f>
        <v>1055</v>
      </c>
      <c r="I67" s="99">
        <f>H67+I66</f>
        <v>1545</v>
      </c>
      <c r="J67" s="99">
        <f>I67+J66</f>
        <v>2009</v>
      </c>
      <c r="K67" s="99">
        <f>J67+K66</f>
        <v>2471</v>
      </c>
      <c r="L67" s="99">
        <f>K67+L66</f>
        <v>3046</v>
      </c>
      <c r="M67" s="99">
        <f>SUM(L67,M66)</f>
        <v>3395</v>
      </c>
      <c r="N67" s="99">
        <f>M67+N66</f>
        <v>3877</v>
      </c>
      <c r="O67" s="99">
        <f>N67+O66</f>
        <v>4251</v>
      </c>
      <c r="P67" s="99">
        <f>O67+P66</f>
        <v>4562</v>
      </c>
      <c r="Q67" s="100">
        <f>SUM(G66:P66)</f>
        <v>4562</v>
      </c>
    </row>
    <row r="68" spans="1:17" ht="15.75">
      <c r="A68" s="85"/>
      <c r="G68" s="99"/>
      <c r="H68" s="99"/>
      <c r="I68" s="99"/>
      <c r="J68" s="99"/>
      <c r="K68" s="99"/>
      <c r="L68" s="99"/>
      <c r="M68" s="101"/>
      <c r="N68" s="102"/>
      <c r="O68" s="99"/>
      <c r="P68" s="99"/>
      <c r="Q68" s="102">
        <f>Q67</f>
        <v>4562</v>
      </c>
    </row>
    <row r="69" spans="1:20" ht="15.75">
      <c r="A69" s="85" t="s">
        <v>32</v>
      </c>
      <c r="B69" s="105">
        <v>37</v>
      </c>
      <c r="C69" s="106" t="s">
        <v>65</v>
      </c>
      <c r="D69" s="106" t="s">
        <v>66</v>
      </c>
      <c r="E69" s="107" t="s">
        <v>67</v>
      </c>
      <c r="F69" s="106" t="s">
        <v>31</v>
      </c>
      <c r="G69" s="93">
        <v>11.75</v>
      </c>
      <c r="H69" s="93">
        <v>6.29</v>
      </c>
      <c r="I69" s="93">
        <v>11.63</v>
      </c>
      <c r="J69" s="93">
        <v>1.81</v>
      </c>
      <c r="K69" s="94">
        <v>0.0005986111111111111</v>
      </c>
      <c r="L69" s="93">
        <v>15.7</v>
      </c>
      <c r="M69" s="93">
        <v>35.86</v>
      </c>
      <c r="N69" s="93">
        <v>3.8</v>
      </c>
      <c r="O69" s="93">
        <v>46.44</v>
      </c>
      <c r="P69" s="195">
        <v>0.003075115740740741</v>
      </c>
      <c r="Q69" s="95">
        <f>Q72</f>
        <v>6527</v>
      </c>
      <c r="R69" s="56"/>
      <c r="T69" s="58"/>
    </row>
    <row r="70" spans="1:29" s="57" customFormat="1" ht="15.75">
      <c r="A70" s="96"/>
      <c r="G70" s="97">
        <v>1</v>
      </c>
      <c r="H70" s="97">
        <v>1.6</v>
      </c>
      <c r="I70" s="97"/>
      <c r="J70" s="97"/>
      <c r="K70" s="97"/>
      <c r="L70" s="97">
        <v>1.6</v>
      </c>
      <c r="M70" s="97"/>
      <c r="N70" s="97"/>
      <c r="O70" s="97"/>
      <c r="P70" s="94"/>
      <c r="Q70" s="95">
        <f>Q72</f>
        <v>6527</v>
      </c>
      <c r="R70" s="50"/>
      <c r="S70" s="50"/>
      <c r="T70" s="47"/>
      <c r="AA70" s="60"/>
      <c r="AC70" s="59"/>
    </row>
    <row r="71" spans="1:23" ht="15.75">
      <c r="A71" s="85"/>
      <c r="G71" s="108">
        <f>IF(ISBLANK(G69),"",TRUNC(25.4347*(18-G69)^1.81))</f>
        <v>701</v>
      </c>
      <c r="H71" s="108">
        <f>IF(ISBLANK(H69),"",TRUNC(0.14354*(H69*100-220)^1.4))</f>
        <v>650</v>
      </c>
      <c r="I71" s="108">
        <f>IF(ISBLANK(I69),"",TRUNC(51.39*(I69-1.5)^1.05))</f>
        <v>584</v>
      </c>
      <c r="J71" s="108">
        <f>IF(ISBLANK(J69),"",TRUNC(0.8465*(J69*100-75)^1.42))</f>
        <v>636</v>
      </c>
      <c r="K71" s="108">
        <f>IF(ISBLANK(K69),"",TRUNC(1.53775*(82-(K69/$K$8))^1.81))</f>
        <v>737</v>
      </c>
      <c r="L71" s="108">
        <f>IF(ISBLANK(L69),"",TRUNC(5.74352*(28.5-L69)^1.92))</f>
        <v>767</v>
      </c>
      <c r="M71" s="108">
        <f>IF(ISBLANK(M69),"",TRUNC(12.91*(M69-4)^1.1))</f>
        <v>581</v>
      </c>
      <c r="N71" s="108">
        <f>IF(ISBLANK(N69),"",TRUNC(0.2797*(N69*100-100)^1.35))</f>
        <v>562</v>
      </c>
      <c r="O71" s="108">
        <f>IF(ISBLANK(O69),"",TRUNC(10.14*(O69-7)^1.08))</f>
        <v>536</v>
      </c>
      <c r="P71" s="109">
        <f>IF(ISBLANK(P69),"",INT(0.03768*(480-(P69/$P$8))^1.85))</f>
        <v>773</v>
      </c>
      <c r="Q71" s="95">
        <f>Q72</f>
        <v>6527</v>
      </c>
      <c r="W71" s="58"/>
    </row>
    <row r="72" spans="1:17" ht="15.75">
      <c r="A72" s="85"/>
      <c r="G72" s="99"/>
      <c r="H72" s="99">
        <f>G71+H71</f>
        <v>1351</v>
      </c>
      <c r="I72" s="99">
        <f>H72+I71</f>
        <v>1935</v>
      </c>
      <c r="J72" s="99">
        <f>I72+J71</f>
        <v>2571</v>
      </c>
      <c r="K72" s="99">
        <f>J72+K71</f>
        <v>3308</v>
      </c>
      <c r="L72" s="99">
        <f>K72+L71</f>
        <v>4075</v>
      </c>
      <c r="M72" s="99">
        <f>SUM(L72,M71)</f>
        <v>4656</v>
      </c>
      <c r="N72" s="99">
        <f>M72+N71</f>
        <v>5218</v>
      </c>
      <c r="O72" s="99">
        <f>N72+O71</f>
        <v>5754</v>
      </c>
      <c r="P72" s="99">
        <f>O72+P69</f>
        <v>5754.003075115741</v>
      </c>
      <c r="Q72" s="100">
        <f>SUM(G71:P71)</f>
        <v>6527</v>
      </c>
    </row>
    <row r="73" spans="1:17" ht="15.75">
      <c r="A73" s="85"/>
      <c r="G73" s="99"/>
      <c r="H73" s="99"/>
      <c r="I73" s="99"/>
      <c r="J73" s="99"/>
      <c r="K73" s="99"/>
      <c r="L73" s="99"/>
      <c r="M73" s="101"/>
      <c r="N73" s="102"/>
      <c r="O73" s="99"/>
      <c r="P73" s="99"/>
      <c r="Q73" s="102">
        <f>Q72</f>
        <v>6527</v>
      </c>
    </row>
    <row r="74" spans="1:20" ht="15.75">
      <c r="A74" s="85" t="s">
        <v>32</v>
      </c>
      <c r="B74" s="105">
        <v>35</v>
      </c>
      <c r="C74" s="106" t="s">
        <v>62</v>
      </c>
      <c r="D74" s="106" t="s">
        <v>63</v>
      </c>
      <c r="E74" s="107" t="s">
        <v>64</v>
      </c>
      <c r="F74" s="106" t="s">
        <v>31</v>
      </c>
      <c r="G74" s="93">
        <v>11.75</v>
      </c>
      <c r="H74" s="93">
        <v>6.28</v>
      </c>
      <c r="I74" s="93">
        <v>11.69</v>
      </c>
      <c r="J74" s="93">
        <v>1.78</v>
      </c>
      <c r="K74" s="94">
        <v>0.0006273148148148148</v>
      </c>
      <c r="L74" s="93">
        <v>19.12</v>
      </c>
      <c r="M74" s="93" t="s">
        <v>83</v>
      </c>
      <c r="N74" s="93">
        <v>3.5</v>
      </c>
      <c r="O74" s="93">
        <v>35.87</v>
      </c>
      <c r="P74" s="94" t="s">
        <v>92</v>
      </c>
      <c r="Q74" s="95">
        <f>Q77</f>
        <v>4465</v>
      </c>
      <c r="R74" s="56"/>
      <c r="T74" s="58"/>
    </row>
    <row r="75" spans="1:29" s="57" customFormat="1" ht="15.75">
      <c r="A75" s="96"/>
      <c r="G75" s="97">
        <v>0.5</v>
      </c>
      <c r="H75" s="97">
        <v>2.4</v>
      </c>
      <c r="I75" s="97"/>
      <c r="J75" s="97"/>
      <c r="K75" s="97"/>
      <c r="L75" s="97">
        <v>2</v>
      </c>
      <c r="M75" s="97"/>
      <c r="N75" s="97"/>
      <c r="O75" s="97"/>
      <c r="P75" s="98"/>
      <c r="Q75" s="95">
        <f>Q77</f>
        <v>4465</v>
      </c>
      <c r="R75" s="50"/>
      <c r="S75" s="50"/>
      <c r="T75" s="47"/>
      <c r="AA75" s="60"/>
      <c r="AC75" s="59"/>
    </row>
    <row r="76" spans="1:23" ht="15.75">
      <c r="A76" s="85"/>
      <c r="G76" s="108">
        <f>IF(ISBLANK(G74),"",TRUNC(25.4347*(18-G74)^1.81))</f>
        <v>701</v>
      </c>
      <c r="H76" s="108">
        <f>IF(ISBLANK(H74),"",TRUNC(0.14354*(H74*100-220)^1.4))</f>
        <v>648</v>
      </c>
      <c r="I76" s="108">
        <f>IF(ISBLANK(I74),"",TRUNC(51.39*(I74-1.5)^1.05))</f>
        <v>588</v>
      </c>
      <c r="J76" s="108">
        <f>IF(ISBLANK(J74),"",TRUNC(0.8465*(J74*100-75)^1.42))</f>
        <v>610</v>
      </c>
      <c r="K76" s="108">
        <f>IF(ISBLANK(K74),"",TRUNC(1.53775*(82-(K74/$K$8))^1.81))</f>
        <v>631</v>
      </c>
      <c r="L76" s="108">
        <f>IF(ISBLANK(L74),"",TRUNC(5.74352*(28.5-L74)^1.92))</f>
        <v>422</v>
      </c>
      <c r="M76" s="108">
        <v>0</v>
      </c>
      <c r="N76" s="108">
        <f>IF(ISBLANK(N74),"",TRUNC(0.2797*(N74*100-100)^1.35))</f>
        <v>482</v>
      </c>
      <c r="O76" s="108">
        <f>IF(ISBLANK(O74),"",TRUNC(10.14*(O74-7)^1.08))</f>
        <v>383</v>
      </c>
      <c r="P76" s="109">
        <v>0</v>
      </c>
      <c r="Q76" s="95">
        <f>Q77</f>
        <v>4465</v>
      </c>
      <c r="W76" s="58"/>
    </row>
    <row r="77" spans="1:17" ht="15.75">
      <c r="A77" s="85"/>
      <c r="G77" s="99"/>
      <c r="H77" s="99">
        <f>G76+H76</f>
        <v>1349</v>
      </c>
      <c r="I77" s="99">
        <f>H77+I76</f>
        <v>1937</v>
      </c>
      <c r="J77" s="99">
        <f>I77+J76</f>
        <v>2547</v>
      </c>
      <c r="K77" s="99">
        <f>J77+K76</f>
        <v>3178</v>
      </c>
      <c r="L77" s="99">
        <f>K77+L76</f>
        <v>3600</v>
      </c>
      <c r="M77" s="99">
        <f>SUM(L77,M76)</f>
        <v>3600</v>
      </c>
      <c r="N77" s="99">
        <f>M77+N76</f>
        <v>4082</v>
      </c>
      <c r="O77" s="99">
        <f>N77+O76</f>
        <v>4465</v>
      </c>
      <c r="P77" s="99">
        <v>0</v>
      </c>
      <c r="Q77" s="100">
        <f>SUM(G76:P76)</f>
        <v>4465</v>
      </c>
    </row>
    <row r="78" spans="1:17" ht="15.75">
      <c r="A78" s="85"/>
      <c r="G78" s="99"/>
      <c r="H78" s="99"/>
      <c r="I78" s="99"/>
      <c r="J78" s="99"/>
      <c r="K78" s="99"/>
      <c r="L78" s="99"/>
      <c r="M78" s="101"/>
      <c r="N78" s="102"/>
      <c r="O78" s="99"/>
      <c r="P78" s="99"/>
      <c r="Q78" s="102">
        <f>Q77</f>
        <v>4465</v>
      </c>
    </row>
    <row r="79" spans="1:29" s="125" customFormat="1" ht="12.75">
      <c r="A79" s="51"/>
      <c r="B79" s="53"/>
      <c r="C79" s="51"/>
      <c r="D79" s="51"/>
      <c r="E79" s="52"/>
      <c r="F79" s="51"/>
      <c r="P79" s="126"/>
      <c r="Q79" s="127"/>
      <c r="R79" s="127"/>
      <c r="S79" s="127"/>
      <c r="AA79" s="128"/>
      <c r="AC79" s="126"/>
    </row>
    <row r="87" ht="12.75">
      <c r="Q87" s="196"/>
    </row>
  </sheetData>
  <sheetProtection sort="0"/>
  <mergeCells count="4">
    <mergeCell ref="A1:Q1"/>
    <mergeCell ref="A5:Q5"/>
    <mergeCell ref="C3:D3"/>
    <mergeCell ref="C4:D4"/>
  </mergeCells>
  <printOptions/>
  <pageMargins left="0.2" right="0.2" top="0.75" bottom="0.51" header="0.3" footer="0.19"/>
  <pageSetup horizontalDpi="600" verticalDpi="600" orientation="landscape" paperSize="9" r:id="rId1"/>
  <headerFooter alignWithMargins="0"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20.57421875" style="6" customWidth="1"/>
    <col min="5" max="5" width="10.140625" style="12" bestFit="1" customWidth="1"/>
    <col min="6" max="6" width="18.57421875" style="7" customWidth="1"/>
    <col min="7" max="9" width="8.7109375" style="7" customWidth="1"/>
    <col min="10" max="10" width="9.28125" style="6" customWidth="1"/>
    <col min="11" max="13" width="8.7109375" style="6" customWidth="1"/>
    <col min="14" max="14" width="8.8515625" style="6" customWidth="1"/>
    <col min="15" max="15" width="9.28125" style="6" customWidth="1"/>
    <col min="16" max="16384" width="9.140625" style="13" customWidth="1"/>
  </cols>
  <sheetData>
    <row r="1" spans="1:15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4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  <c r="O2" s="37"/>
    </row>
    <row r="3" spans="1:15" s="14" customFormat="1" ht="20.25">
      <c r="A3" s="37"/>
      <c r="B3" s="28" t="s">
        <v>18</v>
      </c>
      <c r="C3" s="30"/>
      <c r="D3" s="30"/>
      <c r="E3" s="37"/>
      <c r="F3" s="39"/>
      <c r="G3" s="40"/>
      <c r="H3" s="40"/>
      <c r="I3" s="40"/>
      <c r="J3" s="37"/>
      <c r="K3" s="37"/>
      <c r="L3" s="37"/>
      <c r="M3" s="29"/>
      <c r="N3" s="30"/>
      <c r="O3" s="30"/>
    </row>
    <row r="4" spans="1:15" s="14" customFormat="1" ht="20.25">
      <c r="A4" s="37"/>
      <c r="B4" s="28" t="s">
        <v>27</v>
      </c>
      <c r="C4" s="41"/>
      <c r="D4" s="41"/>
      <c r="E4" s="37"/>
      <c r="F4" s="39"/>
      <c r="G4" s="40"/>
      <c r="H4" s="40"/>
      <c r="I4" s="40"/>
      <c r="J4" s="37"/>
      <c r="K4" s="37"/>
      <c r="L4" s="37"/>
      <c r="M4" s="29"/>
      <c r="N4" s="30"/>
      <c r="O4" s="30"/>
    </row>
    <row r="5" spans="1:15" s="14" customFormat="1" ht="21">
      <c r="A5" s="202" t="s">
        <v>29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s="14" customFormat="1" ht="20.2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3" ht="15.75">
      <c r="B7" s="6"/>
      <c r="C7" s="15"/>
      <c r="D7" s="15"/>
      <c r="E7" s="6"/>
      <c r="F7" s="6"/>
      <c r="J7" s="7"/>
      <c r="L7" s="1"/>
      <c r="M7" s="11"/>
    </row>
    <row r="8" spans="1:15" s="16" customFormat="1" ht="30" customHeight="1" thickBot="1">
      <c r="A8" s="42"/>
      <c r="B8" s="43" t="s">
        <v>34</v>
      </c>
      <c r="C8" s="43" t="s">
        <v>1</v>
      </c>
      <c r="D8" s="43" t="s">
        <v>35</v>
      </c>
      <c r="E8" s="43" t="s">
        <v>36</v>
      </c>
      <c r="F8" s="43" t="s">
        <v>2</v>
      </c>
      <c r="G8" s="43">
        <v>1</v>
      </c>
      <c r="H8" s="43">
        <v>2</v>
      </c>
      <c r="I8" s="43" t="s">
        <v>0</v>
      </c>
      <c r="J8" s="43"/>
      <c r="K8" s="43"/>
      <c r="L8" s="43"/>
      <c r="M8" s="43"/>
      <c r="N8" s="43" t="s">
        <v>3</v>
      </c>
      <c r="O8" s="43" t="s">
        <v>4</v>
      </c>
    </row>
    <row r="9" spans="1:15" s="24" customFormat="1" ht="15" customHeight="1" thickTop="1">
      <c r="A9" s="33">
        <v>1</v>
      </c>
      <c r="B9" s="129">
        <v>31</v>
      </c>
      <c r="C9" s="132" t="s">
        <v>50</v>
      </c>
      <c r="D9" s="132" t="s">
        <v>51</v>
      </c>
      <c r="E9" s="133" t="s">
        <v>52</v>
      </c>
      <c r="F9" s="134" t="s">
        <v>31</v>
      </c>
      <c r="G9" s="46">
        <v>45.27</v>
      </c>
      <c r="H9" s="35">
        <v>47.02</v>
      </c>
      <c r="I9" s="35">
        <v>58.37</v>
      </c>
      <c r="J9" s="36"/>
      <c r="K9" s="36"/>
      <c r="L9" s="36"/>
      <c r="M9" s="36"/>
      <c r="N9" s="35">
        <f aca="true" t="shared" si="0" ref="N9:N22">MAX(G9:I9)</f>
        <v>58.37</v>
      </c>
      <c r="O9" s="122">
        <f aca="true" t="shared" si="1" ref="O9:O22">IF(ISBLANK(N9),"",TRUNC(10.14*(N9-7)^1.08))</f>
        <v>713</v>
      </c>
    </row>
    <row r="10" spans="1:15" s="24" customFormat="1" ht="15" customHeight="1">
      <c r="A10" s="33">
        <v>2</v>
      </c>
      <c r="B10" s="129">
        <v>33</v>
      </c>
      <c r="C10" s="132" t="s">
        <v>56</v>
      </c>
      <c r="D10" s="132" t="s">
        <v>57</v>
      </c>
      <c r="E10" s="133" t="s">
        <v>58</v>
      </c>
      <c r="F10" s="134" t="s">
        <v>31</v>
      </c>
      <c r="G10" s="46">
        <v>49.2</v>
      </c>
      <c r="H10" s="35">
        <v>48.73</v>
      </c>
      <c r="I10" s="35">
        <v>57.24</v>
      </c>
      <c r="J10" s="36"/>
      <c r="K10" s="36"/>
      <c r="L10" s="36"/>
      <c r="M10" s="36"/>
      <c r="N10" s="35">
        <f t="shared" si="0"/>
        <v>57.24</v>
      </c>
      <c r="O10" s="122">
        <f t="shared" si="1"/>
        <v>696</v>
      </c>
    </row>
    <row r="11" spans="1:15" s="24" customFormat="1" ht="15" customHeight="1">
      <c r="A11" s="33">
        <v>3</v>
      </c>
      <c r="B11" s="129">
        <v>32</v>
      </c>
      <c r="C11" s="132" t="s">
        <v>53</v>
      </c>
      <c r="D11" s="132" t="s">
        <v>54</v>
      </c>
      <c r="E11" s="133" t="s">
        <v>55</v>
      </c>
      <c r="F11" s="134" t="s">
        <v>31</v>
      </c>
      <c r="G11" s="46">
        <v>47</v>
      </c>
      <c r="H11" s="35">
        <v>50.97</v>
      </c>
      <c r="I11" s="35">
        <v>54.19</v>
      </c>
      <c r="J11" s="36"/>
      <c r="K11" s="36"/>
      <c r="L11" s="36"/>
      <c r="M11" s="36"/>
      <c r="N11" s="35">
        <f t="shared" si="0"/>
        <v>54.19</v>
      </c>
      <c r="O11" s="122">
        <f t="shared" si="1"/>
        <v>651</v>
      </c>
    </row>
    <row r="12" spans="1:15" s="24" customFormat="1" ht="15" customHeight="1">
      <c r="A12" s="33">
        <v>4</v>
      </c>
      <c r="B12" s="129">
        <v>12</v>
      </c>
      <c r="C12" s="130" t="s">
        <v>38</v>
      </c>
      <c r="D12" s="130" t="s">
        <v>39</v>
      </c>
      <c r="E12" s="131" t="s">
        <v>40</v>
      </c>
      <c r="F12" s="130" t="s">
        <v>30</v>
      </c>
      <c r="G12" s="46">
        <v>53.8</v>
      </c>
      <c r="H12" s="35" t="s">
        <v>87</v>
      </c>
      <c r="I12" s="35">
        <v>50.77</v>
      </c>
      <c r="J12" s="36"/>
      <c r="K12" s="36"/>
      <c r="L12" s="36"/>
      <c r="M12" s="36"/>
      <c r="N12" s="35">
        <f t="shared" si="0"/>
        <v>53.8</v>
      </c>
      <c r="O12" s="122">
        <f t="shared" si="1"/>
        <v>645</v>
      </c>
    </row>
    <row r="13" spans="1:15" s="24" customFormat="1" ht="15" customHeight="1">
      <c r="A13" s="33">
        <v>5</v>
      </c>
      <c r="B13" s="129">
        <v>13</v>
      </c>
      <c r="C13" s="130" t="s">
        <v>41</v>
      </c>
      <c r="D13" s="130" t="s">
        <v>42</v>
      </c>
      <c r="E13" s="131" t="s">
        <v>43</v>
      </c>
      <c r="F13" s="130" t="s">
        <v>30</v>
      </c>
      <c r="G13" s="46">
        <v>45.18</v>
      </c>
      <c r="H13" s="35">
        <v>49.97</v>
      </c>
      <c r="I13" s="35">
        <v>48.78</v>
      </c>
      <c r="J13" s="36"/>
      <c r="K13" s="36"/>
      <c r="L13" s="36"/>
      <c r="M13" s="36"/>
      <c r="N13" s="35">
        <f t="shared" si="0"/>
        <v>49.97</v>
      </c>
      <c r="O13" s="122">
        <f t="shared" si="1"/>
        <v>588</v>
      </c>
    </row>
    <row r="14" spans="1:15" s="24" customFormat="1" ht="15" customHeight="1">
      <c r="A14" s="33">
        <v>6</v>
      </c>
      <c r="B14" s="129">
        <v>50</v>
      </c>
      <c r="C14" s="132" t="s">
        <v>68</v>
      </c>
      <c r="D14" s="132" t="s">
        <v>69</v>
      </c>
      <c r="E14" s="133" t="s">
        <v>70</v>
      </c>
      <c r="F14" s="134" t="s">
        <v>8</v>
      </c>
      <c r="G14" s="46">
        <v>48.59</v>
      </c>
      <c r="H14" s="35">
        <v>48.36</v>
      </c>
      <c r="I14" s="35" t="s">
        <v>87</v>
      </c>
      <c r="J14" s="36"/>
      <c r="K14" s="36"/>
      <c r="L14" s="36"/>
      <c r="M14" s="36"/>
      <c r="N14" s="35">
        <f t="shared" si="0"/>
        <v>48.59</v>
      </c>
      <c r="O14" s="122">
        <f t="shared" si="1"/>
        <v>568</v>
      </c>
    </row>
    <row r="15" spans="1:15" s="24" customFormat="1" ht="15" customHeight="1">
      <c r="A15" s="33">
        <v>7</v>
      </c>
      <c r="B15" s="129">
        <v>52</v>
      </c>
      <c r="C15" s="132" t="s">
        <v>80</v>
      </c>
      <c r="D15" s="132" t="s">
        <v>78</v>
      </c>
      <c r="E15" s="133" t="s">
        <v>79</v>
      </c>
      <c r="F15" s="134" t="s">
        <v>8</v>
      </c>
      <c r="G15" s="46">
        <v>36.7</v>
      </c>
      <c r="H15" s="35">
        <v>41.86</v>
      </c>
      <c r="I15" s="35">
        <v>43.24</v>
      </c>
      <c r="J15" s="36"/>
      <c r="K15" s="36"/>
      <c r="L15" s="36"/>
      <c r="M15" s="36"/>
      <c r="N15" s="35">
        <f t="shared" si="0"/>
        <v>43.24</v>
      </c>
      <c r="O15" s="122">
        <f t="shared" si="1"/>
        <v>489</v>
      </c>
    </row>
    <row r="16" spans="1:15" s="24" customFormat="1" ht="15" customHeight="1">
      <c r="A16" s="33">
        <v>8</v>
      </c>
      <c r="B16" s="129">
        <v>51</v>
      </c>
      <c r="C16" s="132" t="s">
        <v>71</v>
      </c>
      <c r="D16" s="132" t="s">
        <v>72</v>
      </c>
      <c r="E16" s="133" t="s">
        <v>73</v>
      </c>
      <c r="F16" s="134" t="s">
        <v>8</v>
      </c>
      <c r="G16" s="46">
        <v>37.67</v>
      </c>
      <c r="H16" s="35" t="s">
        <v>87</v>
      </c>
      <c r="I16" s="35">
        <v>41.1</v>
      </c>
      <c r="J16" s="36"/>
      <c r="K16" s="36"/>
      <c r="L16" s="36"/>
      <c r="M16" s="36"/>
      <c r="N16" s="35">
        <f t="shared" si="0"/>
        <v>41.1</v>
      </c>
      <c r="O16" s="122">
        <f t="shared" si="1"/>
        <v>458</v>
      </c>
    </row>
    <row r="17" spans="1:15" s="24" customFormat="1" ht="15" customHeight="1">
      <c r="A17" s="33">
        <v>9</v>
      </c>
      <c r="B17" s="129">
        <v>34</v>
      </c>
      <c r="C17" s="132" t="s">
        <v>59</v>
      </c>
      <c r="D17" s="132" t="s">
        <v>60</v>
      </c>
      <c r="E17" s="133" t="s">
        <v>61</v>
      </c>
      <c r="F17" s="134" t="s">
        <v>31</v>
      </c>
      <c r="G17" s="46" t="s">
        <v>87</v>
      </c>
      <c r="H17" s="35">
        <v>40</v>
      </c>
      <c r="I17" s="35" t="s">
        <v>88</v>
      </c>
      <c r="J17" s="36"/>
      <c r="K17" s="36"/>
      <c r="L17" s="36"/>
      <c r="M17" s="36"/>
      <c r="N17" s="35">
        <f t="shared" si="0"/>
        <v>40</v>
      </c>
      <c r="O17" s="122">
        <f t="shared" si="1"/>
        <v>442</v>
      </c>
    </row>
    <row r="18" spans="1:15" s="24" customFormat="1" ht="15" customHeight="1">
      <c r="A18" s="33">
        <v>10</v>
      </c>
      <c r="B18" s="135">
        <v>53</v>
      </c>
      <c r="C18" s="132" t="s">
        <v>74</v>
      </c>
      <c r="D18" s="132" t="s">
        <v>75</v>
      </c>
      <c r="E18" s="136" t="s">
        <v>76</v>
      </c>
      <c r="F18" s="134" t="s">
        <v>8</v>
      </c>
      <c r="G18" s="46">
        <v>35.8</v>
      </c>
      <c r="H18" s="35">
        <v>36.07</v>
      </c>
      <c r="I18" s="35" t="s">
        <v>87</v>
      </c>
      <c r="J18" s="36"/>
      <c r="K18" s="36"/>
      <c r="L18" s="36"/>
      <c r="M18" s="36"/>
      <c r="N18" s="35">
        <f t="shared" si="0"/>
        <v>36.07</v>
      </c>
      <c r="O18" s="122">
        <f t="shared" si="1"/>
        <v>385</v>
      </c>
    </row>
    <row r="19" spans="1:15" s="24" customFormat="1" ht="15" customHeight="1">
      <c r="A19" s="33">
        <v>11</v>
      </c>
      <c r="B19" s="129">
        <v>14</v>
      </c>
      <c r="C19" s="132" t="s">
        <v>44</v>
      </c>
      <c r="D19" s="132" t="s">
        <v>45</v>
      </c>
      <c r="E19" s="133" t="s">
        <v>46</v>
      </c>
      <c r="F19" s="134" t="s">
        <v>30</v>
      </c>
      <c r="G19" s="46" t="s">
        <v>87</v>
      </c>
      <c r="H19" s="35">
        <v>35.28</v>
      </c>
      <c r="I19" s="35">
        <v>31.86</v>
      </c>
      <c r="J19" s="36"/>
      <c r="K19" s="36"/>
      <c r="L19" s="36"/>
      <c r="M19" s="36"/>
      <c r="N19" s="35">
        <f t="shared" si="0"/>
        <v>35.28</v>
      </c>
      <c r="O19" s="122">
        <f t="shared" si="1"/>
        <v>374</v>
      </c>
    </row>
    <row r="20" spans="1:15" s="24" customFormat="1" ht="15" customHeight="1">
      <c r="A20" s="33">
        <v>12</v>
      </c>
      <c r="B20" s="129">
        <v>15</v>
      </c>
      <c r="C20" s="130" t="s">
        <v>47</v>
      </c>
      <c r="D20" s="130" t="s">
        <v>48</v>
      </c>
      <c r="E20" s="131" t="s">
        <v>49</v>
      </c>
      <c r="F20" s="130" t="s">
        <v>30</v>
      </c>
      <c r="G20" s="46" t="s">
        <v>87</v>
      </c>
      <c r="H20" s="35">
        <v>27.79</v>
      </c>
      <c r="I20" s="35">
        <v>32.46</v>
      </c>
      <c r="J20" s="36"/>
      <c r="K20" s="36"/>
      <c r="L20" s="36"/>
      <c r="M20" s="36"/>
      <c r="N20" s="35">
        <f t="shared" si="0"/>
        <v>32.46</v>
      </c>
      <c r="O20" s="122">
        <f t="shared" si="1"/>
        <v>334</v>
      </c>
    </row>
    <row r="21" spans="1:15" s="24" customFormat="1" ht="15" customHeight="1">
      <c r="A21" s="33" t="s">
        <v>91</v>
      </c>
      <c r="B21" s="129">
        <v>37</v>
      </c>
      <c r="C21" s="132" t="s">
        <v>65</v>
      </c>
      <c r="D21" s="132" t="s">
        <v>66</v>
      </c>
      <c r="E21" s="133" t="s">
        <v>67</v>
      </c>
      <c r="F21" s="134" t="s">
        <v>31</v>
      </c>
      <c r="G21" s="46" t="s">
        <v>87</v>
      </c>
      <c r="H21" s="35">
        <v>46.44</v>
      </c>
      <c r="I21" s="35" t="s">
        <v>88</v>
      </c>
      <c r="J21" s="36"/>
      <c r="K21" s="36"/>
      <c r="L21" s="36"/>
      <c r="M21" s="36"/>
      <c r="N21" s="35">
        <f t="shared" si="0"/>
        <v>46.44</v>
      </c>
      <c r="O21" s="122">
        <f t="shared" si="1"/>
        <v>536</v>
      </c>
    </row>
    <row r="22" spans="1:15" s="24" customFormat="1" ht="15" customHeight="1">
      <c r="A22" s="33" t="s">
        <v>91</v>
      </c>
      <c r="B22" s="129">
        <v>35</v>
      </c>
      <c r="C22" s="132" t="s">
        <v>62</v>
      </c>
      <c r="D22" s="132" t="s">
        <v>63</v>
      </c>
      <c r="E22" s="133" t="s">
        <v>64</v>
      </c>
      <c r="F22" s="134" t="s">
        <v>31</v>
      </c>
      <c r="G22" s="46">
        <v>30.35</v>
      </c>
      <c r="H22" s="35">
        <v>34.28</v>
      </c>
      <c r="I22" s="35">
        <v>35.87</v>
      </c>
      <c r="J22" s="36"/>
      <c r="K22" s="36"/>
      <c r="L22" s="36"/>
      <c r="M22" s="36"/>
      <c r="N22" s="35">
        <f t="shared" si="0"/>
        <v>35.87</v>
      </c>
      <c r="O22" s="122">
        <f t="shared" si="1"/>
        <v>383</v>
      </c>
    </row>
  </sheetData>
  <sheetProtection/>
  <mergeCells count="3">
    <mergeCell ref="A1:O1"/>
    <mergeCell ref="A5:O5"/>
    <mergeCell ref="A6:O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8.00390625" style="5" bestFit="1" customWidth="1"/>
    <col min="4" max="4" width="18.00390625" style="5" customWidth="1"/>
    <col min="5" max="5" width="10.140625" style="12" bestFit="1" customWidth="1"/>
    <col min="6" max="6" width="16.57421875" style="5" customWidth="1"/>
    <col min="7" max="9" width="8.7109375" style="6" customWidth="1"/>
    <col min="10" max="16384" width="9.140625" style="1" customWidth="1"/>
  </cols>
  <sheetData>
    <row r="1" spans="1:10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E3" s="6"/>
    </row>
    <row r="4" spans="2:9" ht="18.75">
      <c r="B4" s="28"/>
      <c r="C4" s="28" t="s">
        <v>15</v>
      </c>
      <c r="D4" s="28"/>
      <c r="E4" s="6"/>
      <c r="F4" s="8"/>
      <c r="G4" s="29"/>
      <c r="H4" s="30"/>
      <c r="I4" s="30"/>
    </row>
    <row r="5" spans="2:9" ht="18.75">
      <c r="B5" s="28"/>
      <c r="C5" s="28" t="s">
        <v>16</v>
      </c>
      <c r="D5" s="28"/>
      <c r="E5" s="6"/>
      <c r="F5" s="8"/>
      <c r="G5" s="29"/>
      <c r="H5" s="30"/>
      <c r="I5" s="30"/>
    </row>
    <row r="6" spans="5:6" ht="18.75">
      <c r="E6" s="6"/>
      <c r="F6" s="8"/>
    </row>
    <row r="7" spans="1:10" s="9" customFormat="1" ht="18.75" customHeight="1">
      <c r="A7" s="201" t="s">
        <v>13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s="9" customFormat="1" ht="18.75" customHeight="1">
      <c r="A8" s="201" t="s">
        <v>37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J9" s="124">
        <v>1.1574074074074073E-05</v>
      </c>
    </row>
    <row r="10" spans="1:10" s="9" customFormat="1" ht="29.25" customHeight="1" thickBot="1">
      <c r="A10" s="118"/>
      <c r="B10" s="118" t="s">
        <v>34</v>
      </c>
      <c r="C10" s="118" t="s">
        <v>1</v>
      </c>
      <c r="D10" s="118" t="s">
        <v>35</v>
      </c>
      <c r="E10" s="118" t="s">
        <v>36</v>
      </c>
      <c r="F10" s="118" t="s">
        <v>2</v>
      </c>
      <c r="G10" s="118"/>
      <c r="H10" s="118"/>
      <c r="I10" s="118" t="s">
        <v>3</v>
      </c>
      <c r="J10" s="118" t="s">
        <v>4</v>
      </c>
    </row>
    <row r="11" spans="1:10" ht="15" customHeight="1" thickTop="1">
      <c r="A11" s="33">
        <v>1</v>
      </c>
      <c r="B11" s="129">
        <v>33</v>
      </c>
      <c r="C11" s="132" t="s">
        <v>56</v>
      </c>
      <c r="D11" s="132" t="s">
        <v>57</v>
      </c>
      <c r="E11" s="133" t="s">
        <v>58</v>
      </c>
      <c r="F11" s="134" t="s">
        <v>31</v>
      </c>
      <c r="G11" s="27"/>
      <c r="H11" s="27"/>
      <c r="I11" s="32">
        <v>0.0031255787037037038</v>
      </c>
      <c r="J11" s="123">
        <f aca="true" t="shared" si="0" ref="J11:J21">IF(ISBLANK(I11),"",INT(0.03768*(480-(I11/J$9))^1.85))</f>
        <v>744</v>
      </c>
    </row>
    <row r="12" spans="1:10" ht="15" customHeight="1">
      <c r="A12" s="33">
        <v>2</v>
      </c>
      <c r="B12" s="129">
        <v>13</v>
      </c>
      <c r="C12" s="130" t="s">
        <v>41</v>
      </c>
      <c r="D12" s="130" t="s">
        <v>42</v>
      </c>
      <c r="E12" s="131" t="s">
        <v>43</v>
      </c>
      <c r="F12" s="130" t="s">
        <v>30</v>
      </c>
      <c r="G12" s="27"/>
      <c r="H12" s="27"/>
      <c r="I12" s="32">
        <v>0.0032885416666666666</v>
      </c>
      <c r="J12" s="123">
        <f t="shared" si="0"/>
        <v>655</v>
      </c>
    </row>
    <row r="13" spans="1:10" ht="15" customHeight="1">
      <c r="A13" s="33">
        <v>3</v>
      </c>
      <c r="B13" s="129">
        <v>31</v>
      </c>
      <c r="C13" s="132" t="s">
        <v>50</v>
      </c>
      <c r="D13" s="132" t="s">
        <v>51</v>
      </c>
      <c r="E13" s="133" t="s">
        <v>52</v>
      </c>
      <c r="F13" s="134" t="s">
        <v>31</v>
      </c>
      <c r="G13" s="27"/>
      <c r="H13" s="27"/>
      <c r="I13" s="32">
        <v>0.003303472222222222</v>
      </c>
      <c r="J13" s="123">
        <f t="shared" si="0"/>
        <v>647</v>
      </c>
    </row>
    <row r="14" spans="1:10" ht="15" customHeight="1">
      <c r="A14" s="33">
        <v>4</v>
      </c>
      <c r="B14" s="129">
        <v>12</v>
      </c>
      <c r="C14" s="130" t="s">
        <v>38</v>
      </c>
      <c r="D14" s="130" t="s">
        <v>39</v>
      </c>
      <c r="E14" s="131" t="s">
        <v>40</v>
      </c>
      <c r="F14" s="130" t="s">
        <v>30</v>
      </c>
      <c r="G14" s="27"/>
      <c r="H14" s="27"/>
      <c r="I14" s="32">
        <v>0.0033782407407407407</v>
      </c>
      <c r="J14" s="123">
        <f t="shared" si="0"/>
        <v>607</v>
      </c>
    </row>
    <row r="15" spans="1:10" ht="15" customHeight="1">
      <c r="A15" s="33">
        <v>5</v>
      </c>
      <c r="B15" s="129">
        <v>50</v>
      </c>
      <c r="C15" s="132" t="s">
        <v>68</v>
      </c>
      <c r="D15" s="132" t="s">
        <v>69</v>
      </c>
      <c r="E15" s="133" t="s">
        <v>70</v>
      </c>
      <c r="F15" s="134" t="s">
        <v>8</v>
      </c>
      <c r="G15" s="27"/>
      <c r="H15" s="27"/>
      <c r="I15" s="32">
        <v>0.0034634259259259267</v>
      </c>
      <c r="J15" s="123">
        <f t="shared" si="0"/>
        <v>564</v>
      </c>
    </row>
    <row r="16" spans="1:10" ht="15" customHeight="1">
      <c r="A16" s="33">
        <v>6</v>
      </c>
      <c r="B16" s="135">
        <v>53</v>
      </c>
      <c r="C16" s="132" t="s">
        <v>74</v>
      </c>
      <c r="D16" s="132" t="s">
        <v>75</v>
      </c>
      <c r="E16" s="136" t="s">
        <v>76</v>
      </c>
      <c r="F16" s="134" t="s">
        <v>8</v>
      </c>
      <c r="G16" s="27"/>
      <c r="H16" s="27"/>
      <c r="I16" s="32">
        <v>0.003474537037037037</v>
      </c>
      <c r="J16" s="123">
        <f t="shared" si="0"/>
        <v>559</v>
      </c>
    </row>
    <row r="17" spans="1:10" ht="15" customHeight="1">
      <c r="A17" s="33">
        <v>7</v>
      </c>
      <c r="B17" s="129">
        <v>52</v>
      </c>
      <c r="C17" s="132" t="s">
        <v>80</v>
      </c>
      <c r="D17" s="132" t="s">
        <v>78</v>
      </c>
      <c r="E17" s="133" t="s">
        <v>79</v>
      </c>
      <c r="F17" s="134" t="s">
        <v>8</v>
      </c>
      <c r="G17" s="27"/>
      <c r="H17" s="27"/>
      <c r="I17" s="32">
        <v>0.0034980324074074076</v>
      </c>
      <c r="J17" s="123">
        <f t="shared" si="0"/>
        <v>547</v>
      </c>
    </row>
    <row r="18" spans="1:10" ht="15" customHeight="1">
      <c r="A18" s="33">
        <v>8</v>
      </c>
      <c r="B18" s="129">
        <v>32</v>
      </c>
      <c r="C18" s="132" t="s">
        <v>53</v>
      </c>
      <c r="D18" s="132" t="s">
        <v>54</v>
      </c>
      <c r="E18" s="133" t="s">
        <v>55</v>
      </c>
      <c r="F18" s="134" t="s">
        <v>31</v>
      </c>
      <c r="G18" s="27"/>
      <c r="H18" s="27"/>
      <c r="I18" s="32">
        <v>0.003514699074074074</v>
      </c>
      <c r="J18" s="123">
        <f t="shared" si="0"/>
        <v>539</v>
      </c>
    </row>
    <row r="19" spans="1:10" ht="15" customHeight="1">
      <c r="A19" s="33">
        <v>9</v>
      </c>
      <c r="B19" s="129">
        <v>15</v>
      </c>
      <c r="C19" s="130" t="s">
        <v>47</v>
      </c>
      <c r="D19" s="130" t="s">
        <v>48</v>
      </c>
      <c r="E19" s="131" t="s">
        <v>49</v>
      </c>
      <c r="F19" s="130" t="s">
        <v>30</v>
      </c>
      <c r="G19" s="27"/>
      <c r="H19" s="27"/>
      <c r="I19" s="32">
        <v>0.0036488425925925924</v>
      </c>
      <c r="J19" s="123">
        <f t="shared" si="0"/>
        <v>475</v>
      </c>
    </row>
    <row r="20" spans="1:10" ht="15" customHeight="1">
      <c r="A20" s="33">
        <v>10</v>
      </c>
      <c r="B20" s="129">
        <v>51</v>
      </c>
      <c r="C20" s="132" t="s">
        <v>71</v>
      </c>
      <c r="D20" s="132" t="s">
        <v>72</v>
      </c>
      <c r="E20" s="133" t="s">
        <v>73</v>
      </c>
      <c r="F20" s="134" t="s">
        <v>8</v>
      </c>
      <c r="G20" s="27"/>
      <c r="H20" s="27"/>
      <c r="I20" s="32">
        <v>0.003684837962962963</v>
      </c>
      <c r="J20" s="123">
        <f t="shared" si="0"/>
        <v>459</v>
      </c>
    </row>
    <row r="21" spans="1:10" ht="15" customHeight="1">
      <c r="A21" s="33">
        <v>11</v>
      </c>
      <c r="B21" s="129">
        <v>14</v>
      </c>
      <c r="C21" s="132" t="s">
        <v>44</v>
      </c>
      <c r="D21" s="132" t="s">
        <v>45</v>
      </c>
      <c r="E21" s="133" t="s">
        <v>46</v>
      </c>
      <c r="F21" s="134" t="s">
        <v>30</v>
      </c>
      <c r="G21" s="27"/>
      <c r="H21" s="27"/>
      <c r="I21" s="32">
        <v>0.004037962962962963</v>
      </c>
      <c r="J21" s="123">
        <f t="shared" si="0"/>
        <v>311</v>
      </c>
    </row>
    <row r="22" spans="1:10" ht="15" customHeight="1">
      <c r="A22" s="33">
        <v>12</v>
      </c>
      <c r="B22" s="129">
        <v>34</v>
      </c>
      <c r="C22" s="132" t="s">
        <v>59</v>
      </c>
      <c r="D22" s="132" t="s">
        <v>60</v>
      </c>
      <c r="E22" s="133" t="s">
        <v>61</v>
      </c>
      <c r="F22" s="134" t="s">
        <v>31</v>
      </c>
      <c r="G22" s="27"/>
      <c r="H22" s="27"/>
      <c r="I22" s="32" t="s">
        <v>92</v>
      </c>
      <c r="J22" s="123">
        <v>0</v>
      </c>
    </row>
    <row r="23" spans="1:10" ht="15" customHeight="1">
      <c r="A23" s="33" t="s">
        <v>81</v>
      </c>
      <c r="B23" s="129">
        <v>37</v>
      </c>
      <c r="C23" s="132" t="s">
        <v>65</v>
      </c>
      <c r="D23" s="132" t="s">
        <v>66</v>
      </c>
      <c r="E23" s="133" t="s">
        <v>67</v>
      </c>
      <c r="F23" s="134" t="s">
        <v>31</v>
      </c>
      <c r="G23" s="27"/>
      <c r="H23" s="27"/>
      <c r="I23" s="32">
        <v>0.003075115740740741</v>
      </c>
      <c r="J23" s="123">
        <f>IF(ISBLANK(I23),"",INT(0.03768*(480-(I23/J$9))^1.85))</f>
        <v>773</v>
      </c>
    </row>
    <row r="24" spans="1:10" ht="15" customHeight="1">
      <c r="A24" s="33" t="s">
        <v>81</v>
      </c>
      <c r="B24" s="129">
        <v>35</v>
      </c>
      <c r="C24" s="132" t="s">
        <v>62</v>
      </c>
      <c r="D24" s="132" t="s">
        <v>63</v>
      </c>
      <c r="E24" s="133" t="s">
        <v>64</v>
      </c>
      <c r="F24" s="134" t="s">
        <v>31</v>
      </c>
      <c r="G24" s="27"/>
      <c r="H24" s="27"/>
      <c r="I24" s="32" t="s">
        <v>92</v>
      </c>
      <c r="J24" s="123">
        <v>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">
    <mergeCell ref="A1:J1"/>
    <mergeCell ref="A7:J7"/>
    <mergeCell ref="A8:J8"/>
  </mergeCells>
  <printOptions horizontalCentered="1"/>
  <pageMargins left="0.39" right="0.1968503937007874" top="0.3937007874015748" bottom="0.75" header="0.16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140625" style="5" customWidth="1"/>
    <col min="4" max="4" width="16.00390625" style="5" customWidth="1"/>
    <col min="5" max="5" width="13.7109375" style="12" bestFit="1" customWidth="1"/>
    <col min="6" max="6" width="7.8515625" style="5" customWidth="1"/>
    <col min="7" max="7" width="8.7109375" style="7" customWidth="1"/>
    <col min="8" max="9" width="8.7109375" style="6" customWidth="1"/>
    <col min="10" max="12" width="9.140625" style="1" customWidth="1"/>
    <col min="13" max="19" width="9.140625" style="13" customWidth="1"/>
    <col min="20" max="16384" width="9.140625" style="1" customWidth="1"/>
  </cols>
  <sheetData>
    <row r="1" spans="1:10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E3" s="6"/>
    </row>
    <row r="4" spans="2:9" ht="18.75">
      <c r="B4" s="28"/>
      <c r="C4" s="28" t="s">
        <v>18</v>
      </c>
      <c r="D4" s="28"/>
      <c r="E4" s="6"/>
      <c r="F4" s="8"/>
      <c r="H4" s="30"/>
      <c r="I4" s="30"/>
    </row>
    <row r="5" spans="2:9" ht="18.75">
      <c r="B5" s="28"/>
      <c r="C5" s="28" t="s">
        <v>25</v>
      </c>
      <c r="D5" s="28"/>
      <c r="E5" s="6"/>
      <c r="F5" s="8"/>
      <c r="H5" s="30"/>
      <c r="I5" s="30"/>
    </row>
    <row r="6" spans="5:6" ht="18.75">
      <c r="E6" s="6"/>
      <c r="F6" s="8"/>
    </row>
    <row r="7" spans="1:19" s="9" customFormat="1" ht="18.75" customHeight="1">
      <c r="A7" s="201" t="s">
        <v>19</v>
      </c>
      <c r="B7" s="201"/>
      <c r="C7" s="201"/>
      <c r="D7" s="201"/>
      <c r="E7" s="201"/>
      <c r="F7" s="201"/>
      <c r="G7" s="201"/>
      <c r="H7" s="201"/>
      <c r="I7" s="201"/>
      <c r="J7" s="201"/>
      <c r="M7" s="112"/>
      <c r="N7" s="112"/>
      <c r="O7" s="112"/>
      <c r="P7" s="112"/>
      <c r="Q7" s="112"/>
      <c r="R7" s="112"/>
      <c r="S7" s="112"/>
    </row>
    <row r="8" spans="1:19" s="9" customFormat="1" ht="18.75" customHeight="1">
      <c r="A8" s="201" t="s">
        <v>37</v>
      </c>
      <c r="B8" s="201"/>
      <c r="C8" s="201"/>
      <c r="D8" s="201"/>
      <c r="E8" s="201"/>
      <c r="F8" s="201"/>
      <c r="G8" s="201"/>
      <c r="H8" s="201"/>
      <c r="I8" s="201"/>
      <c r="J8" s="201"/>
      <c r="M8" s="112"/>
      <c r="N8" s="112"/>
      <c r="O8" s="112"/>
      <c r="P8" s="112"/>
      <c r="Q8" s="112"/>
      <c r="R8" s="112"/>
      <c r="S8" s="112"/>
    </row>
    <row r="9" spans="1:1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M9" s="112"/>
      <c r="N9" s="112"/>
      <c r="O9" s="112"/>
      <c r="P9" s="112"/>
      <c r="Q9" s="112"/>
      <c r="R9" s="112"/>
      <c r="S9" s="112"/>
    </row>
    <row r="10" spans="1:19" s="9" customFormat="1" ht="29.25" customHeight="1" thickBot="1">
      <c r="A10" s="42"/>
      <c r="B10" s="118" t="s">
        <v>34</v>
      </c>
      <c r="C10" s="118" t="s">
        <v>1</v>
      </c>
      <c r="D10" s="118" t="s">
        <v>35</v>
      </c>
      <c r="E10" s="118" t="s">
        <v>36</v>
      </c>
      <c r="F10" s="118" t="s">
        <v>2</v>
      </c>
      <c r="G10" s="118"/>
      <c r="H10" s="118" t="s">
        <v>3</v>
      </c>
      <c r="I10" s="118" t="s">
        <v>33</v>
      </c>
      <c r="J10" s="118" t="s">
        <v>4</v>
      </c>
      <c r="M10" s="112"/>
      <c r="N10" s="112"/>
      <c r="O10" s="112"/>
      <c r="P10" s="112"/>
      <c r="Q10" s="112"/>
      <c r="R10" s="112"/>
      <c r="S10" s="112"/>
    </row>
    <row r="11" spans="1:16" ht="15" customHeight="1" thickTop="1">
      <c r="A11" s="144">
        <v>1</v>
      </c>
      <c r="B11" s="129">
        <v>32</v>
      </c>
      <c r="C11" s="132" t="s">
        <v>53</v>
      </c>
      <c r="D11" s="132" t="s">
        <v>54</v>
      </c>
      <c r="E11" s="133" t="s">
        <v>55</v>
      </c>
      <c r="F11" s="134" t="s">
        <v>31</v>
      </c>
      <c r="G11" s="26"/>
      <c r="H11" s="31">
        <v>11.71</v>
      </c>
      <c r="I11" s="111">
        <v>1</v>
      </c>
      <c r="J11" s="110">
        <f aca="true" t="shared" si="0" ref="J11:J24">IF(ISBLANK(H11),"",TRUNC(25.4347*(18-H11)^1.81))</f>
        <v>709</v>
      </c>
      <c r="M11" s="57"/>
      <c r="N11" s="57"/>
      <c r="O11" s="72"/>
      <c r="P11" s="57"/>
    </row>
    <row r="12" spans="1:18" ht="15" customHeight="1">
      <c r="A12" s="144">
        <v>2</v>
      </c>
      <c r="B12" s="129">
        <v>12</v>
      </c>
      <c r="C12" s="130" t="s">
        <v>38</v>
      </c>
      <c r="D12" s="130" t="s">
        <v>39</v>
      </c>
      <c r="E12" s="131" t="s">
        <v>40</v>
      </c>
      <c r="F12" s="130" t="s">
        <v>30</v>
      </c>
      <c r="G12" s="26"/>
      <c r="H12" s="31">
        <v>11.73</v>
      </c>
      <c r="I12" s="111">
        <v>0.5</v>
      </c>
      <c r="J12" s="110">
        <f t="shared" si="0"/>
        <v>705</v>
      </c>
      <c r="Q12" s="57"/>
      <c r="R12" s="57"/>
    </row>
    <row r="13" spans="1:18" ht="15" customHeight="1">
      <c r="A13" s="144">
        <v>3</v>
      </c>
      <c r="B13" s="129">
        <v>13</v>
      </c>
      <c r="C13" s="130" t="s">
        <v>41</v>
      </c>
      <c r="D13" s="130" t="s">
        <v>42</v>
      </c>
      <c r="E13" s="131" t="s">
        <v>43</v>
      </c>
      <c r="F13" s="130" t="s">
        <v>30</v>
      </c>
      <c r="G13" s="26"/>
      <c r="H13" s="31">
        <v>11.84</v>
      </c>
      <c r="I13" s="111">
        <v>1</v>
      </c>
      <c r="J13" s="110">
        <f t="shared" si="0"/>
        <v>683</v>
      </c>
      <c r="Q13" s="114"/>
      <c r="R13" s="113"/>
    </row>
    <row r="14" spans="1:18" ht="15" customHeight="1">
      <c r="A14" s="144">
        <v>4</v>
      </c>
      <c r="B14" s="135">
        <v>53</v>
      </c>
      <c r="C14" s="132" t="s">
        <v>74</v>
      </c>
      <c r="D14" s="132" t="s">
        <v>75</v>
      </c>
      <c r="E14" s="136" t="s">
        <v>76</v>
      </c>
      <c r="F14" s="134" t="s">
        <v>8</v>
      </c>
      <c r="G14" s="26"/>
      <c r="H14" s="31">
        <v>11.85</v>
      </c>
      <c r="I14" s="111">
        <v>0.5</v>
      </c>
      <c r="J14" s="110">
        <f t="shared" si="0"/>
        <v>681</v>
      </c>
      <c r="Q14" s="114"/>
      <c r="R14" s="113"/>
    </row>
    <row r="15" spans="1:18" ht="15" customHeight="1">
      <c r="A15" s="144">
        <v>5</v>
      </c>
      <c r="B15" s="129">
        <v>15</v>
      </c>
      <c r="C15" s="130" t="s">
        <v>47</v>
      </c>
      <c r="D15" s="130" t="s">
        <v>48</v>
      </c>
      <c r="E15" s="131" t="s">
        <v>49</v>
      </c>
      <c r="F15" s="130" t="s">
        <v>30</v>
      </c>
      <c r="G15" s="26"/>
      <c r="H15" s="31">
        <v>11.87</v>
      </c>
      <c r="I15" s="111">
        <v>0.5</v>
      </c>
      <c r="J15" s="110">
        <f t="shared" si="0"/>
        <v>677</v>
      </c>
      <c r="Q15" s="114"/>
      <c r="R15" s="113"/>
    </row>
    <row r="16" spans="1:18" ht="15" customHeight="1">
      <c r="A16" s="144">
        <v>6</v>
      </c>
      <c r="B16" s="129">
        <v>31</v>
      </c>
      <c r="C16" s="132" t="s">
        <v>50</v>
      </c>
      <c r="D16" s="132" t="s">
        <v>51</v>
      </c>
      <c r="E16" s="133" t="s">
        <v>52</v>
      </c>
      <c r="F16" s="134" t="s">
        <v>31</v>
      </c>
      <c r="G16" s="26"/>
      <c r="H16" s="31">
        <v>11.89</v>
      </c>
      <c r="I16" s="111">
        <v>0.5</v>
      </c>
      <c r="J16" s="110">
        <f t="shared" si="0"/>
        <v>673</v>
      </c>
      <c r="Q16" s="114"/>
      <c r="R16" s="113"/>
    </row>
    <row r="17" spans="1:18" ht="15" customHeight="1">
      <c r="A17" s="144">
        <v>7</v>
      </c>
      <c r="B17" s="129">
        <v>34</v>
      </c>
      <c r="C17" s="132" t="s">
        <v>59</v>
      </c>
      <c r="D17" s="132" t="s">
        <v>60</v>
      </c>
      <c r="E17" s="133" t="s">
        <v>61</v>
      </c>
      <c r="F17" s="134" t="s">
        <v>31</v>
      </c>
      <c r="G17" s="26"/>
      <c r="H17" s="31">
        <v>11.93</v>
      </c>
      <c r="I17" s="111">
        <v>0.5</v>
      </c>
      <c r="J17" s="110">
        <f t="shared" si="0"/>
        <v>665</v>
      </c>
      <c r="Q17" s="114"/>
      <c r="R17" s="113"/>
    </row>
    <row r="18" spans="1:18" ht="15" customHeight="1">
      <c r="A18" s="144">
        <v>8</v>
      </c>
      <c r="B18" s="135">
        <v>51</v>
      </c>
      <c r="C18" s="132" t="s">
        <v>71</v>
      </c>
      <c r="D18" s="132" t="s">
        <v>72</v>
      </c>
      <c r="E18" s="136" t="s">
        <v>73</v>
      </c>
      <c r="F18" s="134" t="s">
        <v>8</v>
      </c>
      <c r="G18" s="26"/>
      <c r="H18" s="31">
        <v>11.93</v>
      </c>
      <c r="I18" s="111">
        <v>1</v>
      </c>
      <c r="J18" s="110">
        <f t="shared" si="0"/>
        <v>665</v>
      </c>
      <c r="Q18" s="114"/>
      <c r="R18" s="113"/>
    </row>
    <row r="19" spans="1:18" ht="15" customHeight="1">
      <c r="A19" s="144">
        <v>9</v>
      </c>
      <c r="B19" s="135">
        <v>50</v>
      </c>
      <c r="C19" s="132" t="s">
        <v>68</v>
      </c>
      <c r="D19" s="132" t="s">
        <v>69</v>
      </c>
      <c r="E19" s="136" t="s">
        <v>70</v>
      </c>
      <c r="F19" s="134" t="s">
        <v>8</v>
      </c>
      <c r="G19" s="26"/>
      <c r="H19" s="31">
        <v>12</v>
      </c>
      <c r="I19" s="111">
        <v>0.5</v>
      </c>
      <c r="J19" s="110">
        <f t="shared" si="0"/>
        <v>651</v>
      </c>
      <c r="L19" s="57"/>
      <c r="M19" s="57"/>
      <c r="N19" s="57"/>
      <c r="O19" s="57"/>
      <c r="P19" s="57"/>
      <c r="Q19" s="114"/>
      <c r="R19" s="113"/>
    </row>
    <row r="20" spans="1:10" ht="15" customHeight="1">
      <c r="A20" s="144">
        <v>10</v>
      </c>
      <c r="B20" s="135">
        <v>52</v>
      </c>
      <c r="C20" s="130" t="s">
        <v>80</v>
      </c>
      <c r="D20" s="130" t="s">
        <v>78</v>
      </c>
      <c r="E20" s="131" t="s">
        <v>79</v>
      </c>
      <c r="F20" s="134" t="s">
        <v>8</v>
      </c>
      <c r="G20" s="26"/>
      <c r="H20" s="31">
        <v>12.03</v>
      </c>
      <c r="I20" s="111">
        <v>1</v>
      </c>
      <c r="J20" s="110">
        <f t="shared" si="0"/>
        <v>645</v>
      </c>
    </row>
    <row r="21" spans="1:10" ht="15" customHeight="1">
      <c r="A21" s="144">
        <v>11</v>
      </c>
      <c r="B21" s="129">
        <v>33</v>
      </c>
      <c r="C21" s="132" t="s">
        <v>56</v>
      </c>
      <c r="D21" s="132" t="s">
        <v>57</v>
      </c>
      <c r="E21" s="133" t="s">
        <v>58</v>
      </c>
      <c r="F21" s="134" t="s">
        <v>31</v>
      </c>
      <c r="G21" s="26"/>
      <c r="H21" s="31">
        <v>12.31</v>
      </c>
      <c r="I21" s="111">
        <v>1</v>
      </c>
      <c r="J21" s="110">
        <f t="shared" si="0"/>
        <v>591</v>
      </c>
    </row>
    <row r="22" spans="1:10" ht="15" customHeight="1">
      <c r="A22" s="144">
        <v>12</v>
      </c>
      <c r="B22" s="129">
        <v>14</v>
      </c>
      <c r="C22" s="130" t="s">
        <v>44</v>
      </c>
      <c r="D22" s="130" t="s">
        <v>45</v>
      </c>
      <c r="E22" s="131" t="s">
        <v>46</v>
      </c>
      <c r="F22" s="130" t="s">
        <v>30</v>
      </c>
      <c r="G22" s="26"/>
      <c r="H22" s="31">
        <v>12.34</v>
      </c>
      <c r="I22" s="111">
        <v>1</v>
      </c>
      <c r="J22" s="110">
        <f t="shared" si="0"/>
        <v>586</v>
      </c>
    </row>
    <row r="23" spans="1:18" ht="15" customHeight="1">
      <c r="A23" s="144" t="s">
        <v>81</v>
      </c>
      <c r="B23" s="115">
        <v>37</v>
      </c>
      <c r="C23" s="132" t="s">
        <v>65</v>
      </c>
      <c r="D23" s="132" t="s">
        <v>66</v>
      </c>
      <c r="E23" s="133" t="s">
        <v>67</v>
      </c>
      <c r="F23" s="134" t="s">
        <v>31</v>
      </c>
      <c r="G23" s="26"/>
      <c r="H23" s="31">
        <v>11.75</v>
      </c>
      <c r="I23" s="111">
        <v>1</v>
      </c>
      <c r="J23" s="110">
        <f t="shared" si="0"/>
        <v>701</v>
      </c>
      <c r="Q23" s="52"/>
      <c r="R23" s="51"/>
    </row>
    <row r="24" spans="1:10" ht="15" customHeight="1">
      <c r="A24" s="144" t="s">
        <v>81</v>
      </c>
      <c r="B24" s="115">
        <v>35</v>
      </c>
      <c r="C24" s="132" t="s">
        <v>62</v>
      </c>
      <c r="D24" s="132" t="s">
        <v>63</v>
      </c>
      <c r="E24" s="133" t="s">
        <v>64</v>
      </c>
      <c r="F24" s="134" t="s">
        <v>31</v>
      </c>
      <c r="G24" s="26"/>
      <c r="H24" s="31">
        <v>11.75</v>
      </c>
      <c r="I24" s="111">
        <v>0.5</v>
      </c>
      <c r="J24" s="110">
        <f t="shared" si="0"/>
        <v>701</v>
      </c>
    </row>
    <row r="25" spans="12:18" ht="15" customHeight="1">
      <c r="L25" s="53"/>
      <c r="M25" s="51"/>
      <c r="N25" s="51"/>
      <c r="O25" s="52"/>
      <c r="P25" s="51"/>
      <c r="Q25" s="57"/>
      <c r="R25" s="57"/>
    </row>
    <row r="26" spans="12:18" ht="15" customHeight="1">
      <c r="L26" s="53"/>
      <c r="M26" s="51"/>
      <c r="N26" s="51"/>
      <c r="O26" s="52"/>
      <c r="P26" s="51"/>
      <c r="Q26" s="52"/>
      <c r="R26" s="51"/>
    </row>
    <row r="27" spans="12:18" ht="15" customHeight="1">
      <c r="L27" s="57"/>
      <c r="M27" s="57"/>
      <c r="N27" s="57"/>
      <c r="O27" s="57"/>
      <c r="P27" s="57"/>
      <c r="Q27" s="52"/>
      <c r="R27" s="51"/>
    </row>
    <row r="28" spans="12:18" ht="15" customHeight="1">
      <c r="L28" s="53"/>
      <c r="M28" s="51"/>
      <c r="N28" s="51"/>
      <c r="O28" s="52"/>
      <c r="P28" s="51"/>
      <c r="Q28" s="52"/>
      <c r="R28" s="51"/>
    </row>
    <row r="29" spans="12:18" ht="15" customHeight="1">
      <c r="L29" s="53"/>
      <c r="M29" s="51"/>
      <c r="N29" s="51"/>
      <c r="O29" s="52"/>
      <c r="P29" s="51"/>
      <c r="Q29" s="57"/>
      <c r="R29" s="57"/>
    </row>
    <row r="30" spans="12:18" ht="15" customHeight="1">
      <c r="L30" s="53"/>
      <c r="M30" s="51"/>
      <c r="N30" s="51"/>
      <c r="O30" s="52"/>
      <c r="P30" s="51"/>
      <c r="Q30" s="52"/>
      <c r="R30" s="51"/>
    </row>
    <row r="31" spans="12:18" ht="15" customHeight="1">
      <c r="L31" s="57"/>
      <c r="M31" s="57"/>
      <c r="N31" s="57"/>
      <c r="O31" s="57"/>
      <c r="P31" s="57"/>
      <c r="Q31" s="52"/>
      <c r="R31" s="51"/>
    </row>
    <row r="32" spans="12:18" ht="15" customHeight="1">
      <c r="L32" s="53"/>
      <c r="M32" s="51"/>
      <c r="N32" s="51"/>
      <c r="O32" s="52"/>
      <c r="P32" s="51"/>
      <c r="Q32" s="52"/>
      <c r="R32" s="51"/>
    </row>
    <row r="33" spans="12:18" ht="15" customHeight="1">
      <c r="L33" s="53"/>
      <c r="M33" s="51"/>
      <c r="N33" s="51"/>
      <c r="O33" s="52"/>
      <c r="P33" s="51"/>
      <c r="Q33" s="57"/>
      <c r="R33" s="57"/>
    </row>
    <row r="34" spans="12:18" ht="15" customHeight="1">
      <c r="L34" s="53"/>
      <c r="M34" s="51"/>
      <c r="N34" s="51"/>
      <c r="O34" s="52"/>
      <c r="P34" s="51"/>
      <c r="Q34" s="52"/>
      <c r="R34" s="51"/>
    </row>
    <row r="35" spans="12:18" ht="15" customHeight="1">
      <c r="L35" s="57"/>
      <c r="M35" s="57"/>
      <c r="N35" s="57"/>
      <c r="O35" s="57"/>
      <c r="P35" s="57"/>
      <c r="Q35" s="52"/>
      <c r="R35" s="51"/>
    </row>
    <row r="36" spans="12:18" ht="15" customHeight="1">
      <c r="L36" s="53"/>
      <c r="M36" s="51"/>
      <c r="N36" s="51"/>
      <c r="O36" s="52"/>
      <c r="P36" s="51"/>
      <c r="Q36" s="52"/>
      <c r="R36" s="51"/>
    </row>
    <row r="37" spans="12:18" ht="15" customHeight="1">
      <c r="L37" s="53"/>
      <c r="M37" s="51"/>
      <c r="N37" s="51"/>
      <c r="O37" s="52"/>
      <c r="P37" s="51"/>
      <c r="Q37" s="57"/>
      <c r="R37" s="57"/>
    </row>
    <row r="38" spans="12:18" ht="15" customHeight="1">
      <c r="L38" s="53"/>
      <c r="M38" s="51"/>
      <c r="N38" s="51"/>
      <c r="O38" s="52"/>
      <c r="P38" s="51"/>
      <c r="Q38" s="52"/>
      <c r="R38" s="51"/>
    </row>
    <row r="39" spans="12:18" ht="15" customHeight="1">
      <c r="L39" s="57"/>
      <c r="M39" s="57"/>
      <c r="N39" s="57"/>
      <c r="O39" s="57"/>
      <c r="P39" s="57"/>
      <c r="Q39" s="52"/>
      <c r="R39" s="51"/>
    </row>
    <row r="40" spans="12:18" ht="15" customHeight="1">
      <c r="L40" s="53"/>
      <c r="M40" s="51"/>
      <c r="N40" s="51"/>
      <c r="O40" s="52"/>
      <c r="P40" s="51"/>
      <c r="Q40" s="52"/>
      <c r="R40" s="51"/>
    </row>
    <row r="41" spans="12:18" ht="15" customHeight="1">
      <c r="L41" s="53"/>
      <c r="M41" s="51"/>
      <c r="N41" s="51"/>
      <c r="O41" s="52"/>
      <c r="P41" s="51"/>
      <c r="Q41" s="57"/>
      <c r="R41" s="57"/>
    </row>
    <row r="42" spans="12:18" ht="15" customHeight="1">
      <c r="L42" s="53"/>
      <c r="M42" s="51"/>
      <c r="N42" s="51"/>
      <c r="O42" s="52"/>
      <c r="P42" s="51"/>
      <c r="Q42" s="52"/>
      <c r="R42" s="51"/>
    </row>
    <row r="43" spans="12:18" ht="15" customHeight="1">
      <c r="L43" s="57"/>
      <c r="M43" s="57"/>
      <c r="N43" s="57"/>
      <c r="O43" s="57"/>
      <c r="P43" s="57"/>
      <c r="Q43" s="52"/>
      <c r="R43" s="51"/>
    </row>
    <row r="44" spans="12:18" ht="15" customHeight="1">
      <c r="L44" s="53"/>
      <c r="M44" s="51"/>
      <c r="N44" s="51"/>
      <c r="O44" s="52"/>
      <c r="P44" s="51"/>
      <c r="Q44" s="52"/>
      <c r="R44" s="51"/>
    </row>
    <row r="45" spans="12:18" ht="15" customHeight="1">
      <c r="L45" s="53"/>
      <c r="M45" s="51"/>
      <c r="N45" s="51"/>
      <c r="O45" s="52"/>
      <c r="P45" s="51"/>
      <c r="Q45" s="57"/>
      <c r="R45" s="57"/>
    </row>
    <row r="46" spans="12:18" ht="15" customHeight="1">
      <c r="L46" s="53"/>
      <c r="M46" s="51"/>
      <c r="N46" s="51"/>
      <c r="O46" s="52"/>
      <c r="P46" s="51"/>
      <c r="Q46" s="52"/>
      <c r="R46" s="51"/>
    </row>
    <row r="47" spans="12:18" ht="15" customHeight="1">
      <c r="L47" s="57"/>
      <c r="M47" s="57"/>
      <c r="N47" s="57"/>
      <c r="O47" s="57"/>
      <c r="P47" s="57"/>
      <c r="Q47" s="52"/>
      <c r="R47" s="51"/>
    </row>
    <row r="48" spans="12:18" ht="15" customHeight="1">
      <c r="L48" s="53"/>
      <c r="M48" s="51"/>
      <c r="N48" s="51"/>
      <c r="O48" s="52"/>
      <c r="P48" s="51"/>
      <c r="Q48" s="52"/>
      <c r="R48" s="51"/>
    </row>
    <row r="49" spans="12:18" ht="15" customHeight="1">
      <c r="L49" s="53"/>
      <c r="M49" s="51"/>
      <c r="N49" s="51"/>
      <c r="O49" s="52"/>
      <c r="P49" s="51"/>
      <c r="Q49" s="57"/>
      <c r="R49" s="57"/>
    </row>
    <row r="50" spans="12:18" ht="15" customHeight="1">
      <c r="L50" s="53"/>
      <c r="M50" s="51"/>
      <c r="N50" s="51"/>
      <c r="O50" s="52"/>
      <c r="P50" s="51"/>
      <c r="Q50" s="52"/>
      <c r="R50" s="51"/>
    </row>
    <row r="51" spans="12:18" ht="15" customHeight="1">
      <c r="L51" s="57"/>
      <c r="M51" s="57"/>
      <c r="N51" s="57"/>
      <c r="O51" s="57"/>
      <c r="P51" s="57"/>
      <c r="Q51" s="52"/>
      <c r="R51" s="51"/>
    </row>
    <row r="52" spans="12:18" ht="15" customHeight="1">
      <c r="L52" s="53"/>
      <c r="M52" s="51"/>
      <c r="N52" s="51"/>
      <c r="O52" s="52"/>
      <c r="P52" s="51"/>
      <c r="Q52" s="52"/>
      <c r="R52" s="51"/>
    </row>
    <row r="53" spans="12:18" ht="15" customHeight="1">
      <c r="L53" s="53"/>
      <c r="M53" s="51"/>
      <c r="N53" s="51"/>
      <c r="O53" s="52"/>
      <c r="P53" s="51"/>
      <c r="Q53" s="57"/>
      <c r="R53" s="57"/>
    </row>
    <row r="54" spans="12:18" ht="15" customHeight="1">
      <c r="L54" s="53"/>
      <c r="M54" s="51"/>
      <c r="N54" s="51"/>
      <c r="O54" s="52"/>
      <c r="P54" s="51"/>
      <c r="Q54" s="52"/>
      <c r="R54" s="51"/>
    </row>
    <row r="55" spans="12:18" ht="15" customHeight="1">
      <c r="L55" s="57"/>
      <c r="M55" s="57"/>
      <c r="N55" s="57"/>
      <c r="O55" s="57"/>
      <c r="P55" s="57"/>
      <c r="Q55" s="52"/>
      <c r="R55" s="51"/>
    </row>
    <row r="56" spans="12:18" ht="15" customHeight="1">
      <c r="L56" s="53"/>
      <c r="M56" s="51"/>
      <c r="N56" s="51"/>
      <c r="O56" s="52"/>
      <c r="P56" s="51"/>
      <c r="Q56" s="52"/>
      <c r="R56" s="51"/>
    </row>
    <row r="57" spans="12:18" ht="15" customHeight="1">
      <c r="L57" s="53"/>
      <c r="M57" s="51"/>
      <c r="N57" s="51"/>
      <c r="O57" s="52"/>
      <c r="P57" s="51"/>
      <c r="Q57" s="57"/>
      <c r="R57" s="57"/>
    </row>
    <row r="58" spans="12:18" ht="15" customHeight="1">
      <c r="L58" s="53"/>
      <c r="M58" s="51"/>
      <c r="N58" s="51"/>
      <c r="O58" s="52"/>
      <c r="P58" s="51"/>
      <c r="Q58" s="52"/>
      <c r="R58" s="51"/>
    </row>
    <row r="59" spans="12:18" ht="15" customHeight="1">
      <c r="L59" s="57"/>
      <c r="M59" s="57"/>
      <c r="N59" s="57"/>
      <c r="O59" s="57"/>
      <c r="P59" s="57"/>
      <c r="Q59" s="52"/>
      <c r="R59" s="51"/>
    </row>
    <row r="60" spans="12:18" ht="12.75">
      <c r="L60" s="53"/>
      <c r="M60" s="51"/>
      <c r="N60" s="51"/>
      <c r="O60" s="52"/>
      <c r="P60" s="51"/>
      <c r="Q60" s="52"/>
      <c r="R60" s="51"/>
    </row>
    <row r="61" spans="12:18" ht="12.75">
      <c r="L61" s="53"/>
      <c r="M61" s="51"/>
      <c r="N61" s="51"/>
      <c r="O61" s="52"/>
      <c r="P61" s="51"/>
      <c r="Q61" s="57"/>
      <c r="R61" s="57"/>
    </row>
    <row r="62" spans="12:18" ht="12.75">
      <c r="L62" s="53"/>
      <c r="M62" s="51"/>
      <c r="N62" s="51"/>
      <c r="O62" s="52"/>
      <c r="P62" s="51"/>
      <c r="Q62" s="52"/>
      <c r="R62" s="51"/>
    </row>
    <row r="63" spans="12:18" ht="12.75">
      <c r="L63" s="57"/>
      <c r="M63" s="57"/>
      <c r="N63" s="57"/>
      <c r="O63" s="57"/>
      <c r="P63" s="57"/>
      <c r="Q63" s="52"/>
      <c r="R63" s="51"/>
    </row>
    <row r="64" spans="12:18" ht="12.75">
      <c r="L64" s="53"/>
      <c r="M64" s="51"/>
      <c r="N64" s="51"/>
      <c r="O64" s="52"/>
      <c r="P64" s="51"/>
      <c r="Q64" s="52"/>
      <c r="R64" s="51"/>
    </row>
    <row r="65" spans="12:18" ht="12.75">
      <c r="L65" s="53"/>
      <c r="M65" s="51"/>
      <c r="N65" s="51"/>
      <c r="O65" s="52"/>
      <c r="P65" s="51"/>
      <c r="Q65" s="57"/>
      <c r="R65" s="57"/>
    </row>
    <row r="66" spans="12:18" ht="12.75">
      <c r="L66" s="53"/>
      <c r="M66" s="51"/>
      <c r="N66" s="51"/>
      <c r="O66" s="52"/>
      <c r="P66" s="51"/>
      <c r="Q66" s="52"/>
      <c r="R66" s="51"/>
    </row>
    <row r="67" spans="12:18" ht="12.75">
      <c r="L67" s="57"/>
      <c r="M67" s="57"/>
      <c r="N67" s="57"/>
      <c r="O67" s="57"/>
      <c r="P67" s="57"/>
      <c r="Q67" s="52"/>
      <c r="R67" s="51"/>
    </row>
    <row r="68" spans="12:18" ht="12.75">
      <c r="L68" s="53"/>
      <c r="M68" s="51"/>
      <c r="N68" s="51"/>
      <c r="O68" s="52"/>
      <c r="P68" s="51"/>
      <c r="Q68" s="52"/>
      <c r="R68" s="51"/>
    </row>
    <row r="69" spans="12:18" ht="12.75">
      <c r="L69" s="53"/>
      <c r="M69" s="51"/>
      <c r="N69" s="51"/>
      <c r="O69" s="52"/>
      <c r="P69" s="51"/>
      <c r="Q69" s="57"/>
      <c r="R69" s="57"/>
    </row>
    <row r="70" spans="12:18" ht="12.75">
      <c r="L70" s="53"/>
      <c r="M70" s="51"/>
      <c r="N70" s="51"/>
      <c r="O70" s="52"/>
      <c r="P70" s="51"/>
      <c r="Q70" s="52"/>
      <c r="R70" s="51"/>
    </row>
    <row r="71" spans="12:18" ht="12.75">
      <c r="L71" s="57"/>
      <c r="M71" s="57"/>
      <c r="N71" s="57"/>
      <c r="O71" s="57"/>
      <c r="P71" s="57"/>
      <c r="Q71" s="52"/>
      <c r="R71" s="51"/>
    </row>
    <row r="72" spans="12:18" ht="12.75">
      <c r="L72" s="53"/>
      <c r="M72" s="51"/>
      <c r="N72" s="51"/>
      <c r="O72" s="52"/>
      <c r="P72" s="51"/>
      <c r="Q72" s="52"/>
      <c r="R72" s="51"/>
    </row>
    <row r="73" spans="12:16" ht="12.75">
      <c r="L73" s="53"/>
      <c r="M73" s="51"/>
      <c r="N73" s="51"/>
      <c r="O73" s="52"/>
      <c r="P73" s="51"/>
    </row>
    <row r="74" spans="12:16" ht="12.75">
      <c r="L74" s="53"/>
      <c r="M74" s="51"/>
      <c r="N74" s="51"/>
      <c r="O74" s="52"/>
      <c r="P74" s="51"/>
    </row>
    <row r="75" spans="12:16" ht="12.75">
      <c r="L75" s="57"/>
      <c r="M75" s="57"/>
      <c r="N75" s="57"/>
      <c r="O75" s="57"/>
      <c r="P75" s="57"/>
    </row>
    <row r="76" spans="12:16" ht="12.75">
      <c r="L76" s="53"/>
      <c r="M76" s="51"/>
      <c r="N76" s="51"/>
      <c r="O76" s="52"/>
      <c r="P76" s="51"/>
    </row>
    <row r="77" spans="12:16" ht="12.75">
      <c r="L77" s="53"/>
      <c r="M77" s="51"/>
      <c r="N77" s="51"/>
      <c r="O77" s="52"/>
      <c r="P77" s="51"/>
    </row>
    <row r="78" spans="12:16" ht="12.75">
      <c r="L78" s="53"/>
      <c r="M78" s="51"/>
      <c r="N78" s="51"/>
      <c r="O78" s="52"/>
      <c r="P78" s="51"/>
    </row>
  </sheetData>
  <sheetProtection/>
  <mergeCells count="3">
    <mergeCell ref="A1:J1"/>
    <mergeCell ref="A7:J7"/>
    <mergeCell ref="A8:J8"/>
  </mergeCells>
  <printOptions horizontalCentered="1"/>
  <pageMargins left="0.26" right="0.1968503937007874" top="0.3937007874015748" bottom="0.75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6">
      <selection activeCell="D42" sqref="D42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20.57421875" style="6" customWidth="1"/>
    <col min="5" max="5" width="10.140625" style="12" bestFit="1" customWidth="1"/>
    <col min="6" max="6" width="24.00390625" style="7" bestFit="1" customWidth="1"/>
    <col min="7" max="9" width="8.7109375" style="7" customWidth="1"/>
    <col min="10" max="10" width="9.28125" style="6" customWidth="1"/>
    <col min="11" max="13" width="8.7109375" style="6" customWidth="1"/>
    <col min="14" max="14" width="8.8515625" style="6" customWidth="1"/>
    <col min="15" max="15" width="9.28125" style="6" customWidth="1"/>
    <col min="16" max="16384" width="9.140625" style="13" customWidth="1"/>
  </cols>
  <sheetData>
    <row r="1" spans="1:15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4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  <c r="O2" s="37"/>
    </row>
    <row r="3" spans="1:15" s="14" customFormat="1" ht="20.25">
      <c r="A3" s="37"/>
      <c r="B3" s="28" t="s">
        <v>18</v>
      </c>
      <c r="C3" s="30"/>
      <c r="D3" s="30"/>
      <c r="E3" s="37"/>
      <c r="F3" s="39"/>
      <c r="G3" s="40"/>
      <c r="H3" s="40"/>
      <c r="I3" s="40"/>
      <c r="J3" s="37"/>
      <c r="K3" s="37"/>
      <c r="L3" s="37"/>
      <c r="M3" s="29"/>
      <c r="N3" s="30"/>
      <c r="O3" s="30"/>
    </row>
    <row r="4" spans="1:15" s="14" customFormat="1" ht="20.25">
      <c r="A4" s="37"/>
      <c r="B4" s="28" t="s">
        <v>25</v>
      </c>
      <c r="C4" s="41"/>
      <c r="D4" s="41"/>
      <c r="E4" s="37"/>
      <c r="F4" s="39"/>
      <c r="G4" s="40"/>
      <c r="H4" s="40"/>
      <c r="I4" s="40"/>
      <c r="J4" s="37"/>
      <c r="K4" s="37"/>
      <c r="L4" s="37"/>
      <c r="M4" s="29"/>
      <c r="N4" s="30"/>
      <c r="O4" s="30"/>
    </row>
    <row r="5" spans="1:15" s="14" customFormat="1" ht="21">
      <c r="A5" s="202" t="s">
        <v>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s="14" customFormat="1" ht="20.2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3" ht="15.75">
      <c r="B7" s="6"/>
      <c r="C7" s="15"/>
      <c r="D7" s="15"/>
      <c r="E7" s="6"/>
      <c r="F7" s="6"/>
      <c r="J7" s="7"/>
      <c r="L7" s="1"/>
      <c r="M7" s="11"/>
    </row>
    <row r="8" spans="1:15" s="16" customFormat="1" ht="30" customHeight="1" thickBot="1">
      <c r="A8" s="42"/>
      <c r="B8" s="43" t="s">
        <v>34</v>
      </c>
      <c r="C8" s="43" t="s">
        <v>1</v>
      </c>
      <c r="D8" s="43" t="s">
        <v>35</v>
      </c>
      <c r="E8" s="43" t="s">
        <v>36</v>
      </c>
      <c r="F8" s="43" t="s">
        <v>2</v>
      </c>
      <c r="G8" s="43">
        <v>1</v>
      </c>
      <c r="H8" s="43">
        <v>2</v>
      </c>
      <c r="I8" s="43" t="s">
        <v>0</v>
      </c>
      <c r="J8" s="43"/>
      <c r="K8" s="43"/>
      <c r="L8" s="43"/>
      <c r="M8" s="43"/>
      <c r="N8" s="43" t="s">
        <v>3</v>
      </c>
      <c r="O8" s="43" t="s">
        <v>4</v>
      </c>
    </row>
    <row r="9" spans="1:15" s="24" customFormat="1" ht="15" customHeight="1" thickTop="1">
      <c r="A9" s="33">
        <v>1</v>
      </c>
      <c r="B9" s="129">
        <v>12</v>
      </c>
      <c r="C9" s="130" t="s">
        <v>38</v>
      </c>
      <c r="D9" s="130" t="s">
        <v>39</v>
      </c>
      <c r="E9" s="131" t="s">
        <v>40</v>
      </c>
      <c r="F9" s="130" t="s">
        <v>30</v>
      </c>
      <c r="G9" s="46">
        <v>6.25</v>
      </c>
      <c r="H9" s="35">
        <v>6.41</v>
      </c>
      <c r="I9" s="35">
        <v>6.39</v>
      </c>
      <c r="J9" s="36"/>
      <c r="K9" s="36"/>
      <c r="L9" s="36"/>
      <c r="M9" s="36"/>
      <c r="N9" s="35">
        <f>MAX(G9:I9)</f>
        <v>6.41</v>
      </c>
      <c r="O9" s="122">
        <f>IF(ISBLANK(N9),"",TRUNC(0.14354*(N9*100-220)^1.4))</f>
        <v>677</v>
      </c>
    </row>
    <row r="10" spans="1:15" s="24" customFormat="1" ht="15" customHeight="1">
      <c r="A10" s="33"/>
      <c r="B10" s="115"/>
      <c r="C10" s="116"/>
      <c r="D10" s="116"/>
      <c r="E10" s="117"/>
      <c r="F10" s="116"/>
      <c r="G10" s="120">
        <v>1.7</v>
      </c>
      <c r="H10" s="121">
        <v>3.3</v>
      </c>
      <c r="I10" s="121">
        <v>2.5</v>
      </c>
      <c r="J10" s="36"/>
      <c r="K10" s="36"/>
      <c r="L10" s="36"/>
      <c r="M10" s="36"/>
      <c r="N10" s="119">
        <f>N9</f>
        <v>6.41</v>
      </c>
      <c r="O10" s="122"/>
    </row>
    <row r="11" spans="1:15" s="24" customFormat="1" ht="15" customHeight="1">
      <c r="A11" s="33">
        <v>2</v>
      </c>
      <c r="B11" s="129">
        <v>31</v>
      </c>
      <c r="C11" s="132" t="s">
        <v>50</v>
      </c>
      <c r="D11" s="132" t="s">
        <v>51</v>
      </c>
      <c r="E11" s="133" t="s">
        <v>52</v>
      </c>
      <c r="F11" s="134" t="s">
        <v>31</v>
      </c>
      <c r="G11" s="46">
        <v>6.03</v>
      </c>
      <c r="H11" s="35">
        <v>6.24</v>
      </c>
      <c r="I11" s="35">
        <v>6.36</v>
      </c>
      <c r="J11" s="36"/>
      <c r="K11" s="36"/>
      <c r="L11" s="36"/>
      <c r="M11" s="36"/>
      <c r="N11" s="35">
        <f>MAX(G11:I11)</f>
        <v>6.36</v>
      </c>
      <c r="O11" s="122">
        <f>IF(ISBLANK(N11),"",TRUNC(0.14354*(N11*100-220)^1.4))</f>
        <v>666</v>
      </c>
    </row>
    <row r="12" spans="1:15" s="24" customFormat="1" ht="15" customHeight="1">
      <c r="A12" s="33"/>
      <c r="B12" s="137"/>
      <c r="C12" s="137"/>
      <c r="D12" s="137"/>
      <c r="E12" s="137"/>
      <c r="F12" s="137"/>
      <c r="G12" s="120">
        <v>1.7</v>
      </c>
      <c r="H12" s="121">
        <v>2.4</v>
      </c>
      <c r="I12" s="121">
        <v>3.6</v>
      </c>
      <c r="J12" s="36"/>
      <c r="K12" s="36"/>
      <c r="L12" s="36"/>
      <c r="M12" s="36"/>
      <c r="N12" s="119">
        <f>N11</f>
        <v>6.36</v>
      </c>
      <c r="O12" s="122"/>
    </row>
    <row r="13" spans="1:15" s="24" customFormat="1" ht="15" customHeight="1">
      <c r="A13" s="33">
        <v>3</v>
      </c>
      <c r="B13" s="129">
        <v>13</v>
      </c>
      <c r="C13" s="130" t="s">
        <v>41</v>
      </c>
      <c r="D13" s="130" t="s">
        <v>42</v>
      </c>
      <c r="E13" s="131" t="s">
        <v>43</v>
      </c>
      <c r="F13" s="130" t="s">
        <v>30</v>
      </c>
      <c r="G13" s="46">
        <v>6.08</v>
      </c>
      <c r="H13" s="35">
        <v>6.27</v>
      </c>
      <c r="I13" s="35" t="s">
        <v>82</v>
      </c>
      <c r="J13" s="36"/>
      <c r="K13" s="36"/>
      <c r="L13" s="36"/>
      <c r="M13" s="36"/>
      <c r="N13" s="35">
        <f>MAX(G13:I13)</f>
        <v>6.27</v>
      </c>
      <c r="O13" s="122">
        <f>IF(ISBLANK(N13),"",TRUNC(0.14354*(N13*100-220)^1.4))</f>
        <v>646</v>
      </c>
    </row>
    <row r="14" spans="1:15" s="24" customFormat="1" ht="15" customHeight="1">
      <c r="A14" s="33"/>
      <c r="B14" s="115"/>
      <c r="C14" s="116"/>
      <c r="D14" s="116"/>
      <c r="E14" s="117"/>
      <c r="F14" s="116"/>
      <c r="G14" s="120">
        <v>2.2</v>
      </c>
      <c r="H14" s="121">
        <v>1.1</v>
      </c>
      <c r="I14" s="121">
        <v>1.9</v>
      </c>
      <c r="J14" s="36"/>
      <c r="K14" s="36"/>
      <c r="L14" s="36"/>
      <c r="M14" s="36"/>
      <c r="N14" s="119">
        <f>N13</f>
        <v>6.27</v>
      </c>
      <c r="O14" s="122"/>
    </row>
    <row r="15" spans="1:15" s="24" customFormat="1" ht="15" customHeight="1">
      <c r="A15" s="33">
        <v>4</v>
      </c>
      <c r="B15" s="129">
        <v>32</v>
      </c>
      <c r="C15" s="132" t="s">
        <v>53</v>
      </c>
      <c r="D15" s="132" t="s">
        <v>54</v>
      </c>
      <c r="E15" s="133" t="s">
        <v>55</v>
      </c>
      <c r="F15" s="134" t="s">
        <v>31</v>
      </c>
      <c r="G15" s="46">
        <v>6.24</v>
      </c>
      <c r="H15" s="35">
        <v>6.16</v>
      </c>
      <c r="I15" s="35">
        <v>6.24</v>
      </c>
      <c r="J15" s="36"/>
      <c r="K15" s="36"/>
      <c r="L15" s="36"/>
      <c r="M15" s="36"/>
      <c r="N15" s="35">
        <f>MAX(G15:I15)</f>
        <v>6.24</v>
      </c>
      <c r="O15" s="122">
        <f>IF(ISBLANK(N15),"",TRUNC(0.14354*(N15*100-220)^1.4))</f>
        <v>639</v>
      </c>
    </row>
    <row r="16" spans="1:15" s="24" customFormat="1" ht="15" customHeight="1">
      <c r="A16" s="33"/>
      <c r="B16" s="115"/>
      <c r="C16" s="116"/>
      <c r="D16" s="116"/>
      <c r="E16" s="117"/>
      <c r="F16" s="116"/>
      <c r="G16" s="120">
        <v>1.3</v>
      </c>
      <c r="H16" s="121">
        <v>1.5</v>
      </c>
      <c r="I16" s="121">
        <v>2</v>
      </c>
      <c r="J16" s="36"/>
      <c r="K16" s="36"/>
      <c r="L16" s="36"/>
      <c r="M16" s="36"/>
      <c r="N16" s="119">
        <f>N15</f>
        <v>6.24</v>
      </c>
      <c r="O16" s="122"/>
    </row>
    <row r="17" spans="1:15" s="24" customFormat="1" ht="15" customHeight="1">
      <c r="A17" s="33">
        <v>5</v>
      </c>
      <c r="B17" s="129">
        <v>33</v>
      </c>
      <c r="C17" s="132" t="s">
        <v>56</v>
      </c>
      <c r="D17" s="132" t="s">
        <v>57</v>
      </c>
      <c r="E17" s="133" t="s">
        <v>58</v>
      </c>
      <c r="F17" s="134" t="s">
        <v>31</v>
      </c>
      <c r="G17" s="46">
        <v>6.08</v>
      </c>
      <c r="H17" s="35">
        <v>6.12</v>
      </c>
      <c r="I17" s="35" t="s">
        <v>82</v>
      </c>
      <c r="J17" s="36"/>
      <c r="K17" s="36"/>
      <c r="L17" s="36"/>
      <c r="M17" s="36"/>
      <c r="N17" s="35">
        <f>MAX(G17:I17)</f>
        <v>6.12</v>
      </c>
      <c r="O17" s="122">
        <f>IF(ISBLANK(N17),"",TRUNC(0.14354*(N17*100-220)^1.4))</f>
        <v>613</v>
      </c>
    </row>
    <row r="18" spans="1:15" s="24" customFormat="1" ht="15" customHeight="1">
      <c r="A18" s="33"/>
      <c r="B18" s="115"/>
      <c r="C18" s="116"/>
      <c r="D18" s="116"/>
      <c r="E18" s="117"/>
      <c r="F18" s="116"/>
      <c r="G18" s="120">
        <v>1.4</v>
      </c>
      <c r="H18" s="121">
        <v>0.7</v>
      </c>
      <c r="I18" s="121">
        <v>2.3</v>
      </c>
      <c r="J18" s="36"/>
      <c r="K18" s="36"/>
      <c r="L18" s="36"/>
      <c r="M18" s="36"/>
      <c r="N18" s="119">
        <f>N17</f>
        <v>6.12</v>
      </c>
      <c r="O18" s="122"/>
    </row>
    <row r="19" spans="1:15" s="24" customFormat="1" ht="15" customHeight="1">
      <c r="A19" s="33">
        <v>6</v>
      </c>
      <c r="B19" s="135">
        <v>50</v>
      </c>
      <c r="C19" s="132" t="s">
        <v>68</v>
      </c>
      <c r="D19" s="132" t="s">
        <v>69</v>
      </c>
      <c r="E19" s="136" t="s">
        <v>70</v>
      </c>
      <c r="F19" s="134" t="s">
        <v>8</v>
      </c>
      <c r="G19" s="46">
        <v>6.02</v>
      </c>
      <c r="H19" s="35">
        <v>5.874</v>
      </c>
      <c r="I19" s="35">
        <v>5.92</v>
      </c>
      <c r="J19" s="36"/>
      <c r="K19" s="36"/>
      <c r="L19" s="36"/>
      <c r="M19" s="36"/>
      <c r="N19" s="35">
        <f>MAX(G19:I19)</f>
        <v>6.02</v>
      </c>
      <c r="O19" s="122">
        <f>IF(ISBLANK(N19),"",TRUNC(0.14354*(N19*100-220)^1.4))</f>
        <v>591</v>
      </c>
    </row>
    <row r="20" spans="1:15" s="24" customFormat="1" ht="15" customHeight="1">
      <c r="A20" s="33"/>
      <c r="B20" s="137"/>
      <c r="C20" s="137"/>
      <c r="D20" s="137"/>
      <c r="E20" s="137"/>
      <c r="F20" s="137"/>
      <c r="G20" s="120">
        <v>1.9</v>
      </c>
      <c r="H20" s="121">
        <v>1.2</v>
      </c>
      <c r="I20" s="121">
        <v>2.7</v>
      </c>
      <c r="J20" s="36"/>
      <c r="K20" s="36"/>
      <c r="L20" s="36"/>
      <c r="M20" s="36"/>
      <c r="N20" s="119">
        <f>N19</f>
        <v>6.02</v>
      </c>
      <c r="O20" s="122"/>
    </row>
    <row r="21" spans="1:15" s="24" customFormat="1" ht="15" customHeight="1">
      <c r="A21" s="33">
        <v>7</v>
      </c>
      <c r="B21" s="135">
        <v>51</v>
      </c>
      <c r="C21" s="132" t="s">
        <v>71</v>
      </c>
      <c r="D21" s="132" t="s">
        <v>72</v>
      </c>
      <c r="E21" s="136" t="s">
        <v>73</v>
      </c>
      <c r="F21" s="134" t="s">
        <v>8</v>
      </c>
      <c r="G21" s="46">
        <v>5.78</v>
      </c>
      <c r="H21" s="35">
        <v>6.01</v>
      </c>
      <c r="I21" s="35" t="s">
        <v>82</v>
      </c>
      <c r="J21" s="36"/>
      <c r="K21" s="36"/>
      <c r="L21" s="36"/>
      <c r="M21" s="36"/>
      <c r="N21" s="35">
        <f>MAX(G21:I21)</f>
        <v>6.01</v>
      </c>
      <c r="O21" s="122">
        <f>IF(ISBLANK(N21),"",TRUNC(0.14354*(N21*100-220)^1.4))</f>
        <v>589</v>
      </c>
    </row>
    <row r="22" spans="1:15" s="24" customFormat="1" ht="15" customHeight="1">
      <c r="A22" s="33"/>
      <c r="B22" s="115"/>
      <c r="C22" s="116"/>
      <c r="D22" s="116"/>
      <c r="E22" s="117"/>
      <c r="F22" s="116"/>
      <c r="G22" s="120">
        <v>1.1</v>
      </c>
      <c r="H22" s="121">
        <v>1.8</v>
      </c>
      <c r="I22" s="121">
        <v>2</v>
      </c>
      <c r="J22" s="36"/>
      <c r="K22" s="36"/>
      <c r="L22" s="36"/>
      <c r="M22" s="36"/>
      <c r="N22" s="119">
        <f>N21</f>
        <v>6.01</v>
      </c>
      <c r="O22" s="122"/>
    </row>
    <row r="23" spans="1:15" s="24" customFormat="1" ht="15" customHeight="1">
      <c r="A23" s="33">
        <v>8</v>
      </c>
      <c r="B23" s="129">
        <v>34</v>
      </c>
      <c r="C23" s="132" t="s">
        <v>59</v>
      </c>
      <c r="D23" s="132" t="s">
        <v>60</v>
      </c>
      <c r="E23" s="133" t="s">
        <v>61</v>
      </c>
      <c r="F23" s="134" t="s">
        <v>31</v>
      </c>
      <c r="G23" s="46">
        <v>5.88</v>
      </c>
      <c r="H23" s="35">
        <v>6</v>
      </c>
      <c r="I23" s="35">
        <v>5.39</v>
      </c>
      <c r="J23" s="36"/>
      <c r="K23" s="36"/>
      <c r="L23" s="36"/>
      <c r="M23" s="36"/>
      <c r="N23" s="35">
        <f>MAX(G23:I23)</f>
        <v>6</v>
      </c>
      <c r="O23" s="122">
        <f>IF(ISBLANK(N23),"",TRUNC(0.14354*(N23*100-220)^1.4))</f>
        <v>587</v>
      </c>
    </row>
    <row r="24" spans="1:15" s="24" customFormat="1" ht="15" customHeight="1">
      <c r="A24" s="33"/>
      <c r="B24" s="137"/>
      <c r="C24" s="137"/>
      <c r="D24" s="137"/>
      <c r="E24" s="137"/>
      <c r="F24" s="137"/>
      <c r="G24" s="120">
        <v>3</v>
      </c>
      <c r="H24" s="121">
        <v>1.9</v>
      </c>
      <c r="I24" s="121">
        <v>2.2</v>
      </c>
      <c r="J24" s="36"/>
      <c r="K24" s="36"/>
      <c r="L24" s="36"/>
      <c r="M24" s="36"/>
      <c r="N24" s="119">
        <f>N23</f>
        <v>6</v>
      </c>
      <c r="O24" s="122"/>
    </row>
    <row r="25" spans="1:15" s="24" customFormat="1" ht="15" customHeight="1">
      <c r="A25" s="33">
        <v>9</v>
      </c>
      <c r="B25" s="135">
        <v>53</v>
      </c>
      <c r="C25" s="132" t="s">
        <v>74</v>
      </c>
      <c r="D25" s="132" t="s">
        <v>75</v>
      </c>
      <c r="E25" s="136" t="s">
        <v>76</v>
      </c>
      <c r="F25" s="134" t="s">
        <v>8</v>
      </c>
      <c r="G25" s="46">
        <v>5.97</v>
      </c>
      <c r="H25" s="35">
        <v>5.88</v>
      </c>
      <c r="I25" s="35" t="s">
        <v>82</v>
      </c>
      <c r="J25" s="36"/>
      <c r="K25" s="36"/>
      <c r="L25" s="36"/>
      <c r="M25" s="36"/>
      <c r="N25" s="35">
        <f>MAX(G25:I25)</f>
        <v>5.97</v>
      </c>
      <c r="O25" s="122">
        <f>IF(ISBLANK(N25),"",TRUNC(0.14354*(N25*100-220)^1.4))</f>
        <v>580</v>
      </c>
    </row>
    <row r="26" spans="1:15" s="24" customFormat="1" ht="15" customHeight="1">
      <c r="A26" s="33"/>
      <c r="B26" s="137"/>
      <c r="C26" s="137"/>
      <c r="D26" s="137"/>
      <c r="E26" s="137"/>
      <c r="F26" s="137"/>
      <c r="G26" s="120">
        <v>1.4</v>
      </c>
      <c r="H26" s="121">
        <v>1.3</v>
      </c>
      <c r="I26" s="121">
        <v>2</v>
      </c>
      <c r="J26" s="36"/>
      <c r="K26" s="36"/>
      <c r="L26" s="36"/>
      <c r="M26" s="36"/>
      <c r="N26" s="119">
        <f>N25</f>
        <v>5.97</v>
      </c>
      <c r="O26" s="122"/>
    </row>
    <row r="27" spans="1:15" s="24" customFormat="1" ht="15" customHeight="1">
      <c r="A27" s="33">
        <v>10</v>
      </c>
      <c r="B27" s="135">
        <v>52</v>
      </c>
      <c r="C27" s="130" t="s">
        <v>80</v>
      </c>
      <c r="D27" s="130" t="s">
        <v>78</v>
      </c>
      <c r="E27" s="131" t="s">
        <v>79</v>
      </c>
      <c r="F27" s="134" t="s">
        <v>8</v>
      </c>
      <c r="G27" s="46">
        <v>5.69</v>
      </c>
      <c r="H27" s="35">
        <v>5.91</v>
      </c>
      <c r="I27" s="35">
        <v>5.58</v>
      </c>
      <c r="J27" s="36"/>
      <c r="K27" s="36"/>
      <c r="L27" s="36"/>
      <c r="M27" s="36"/>
      <c r="N27" s="35">
        <f>MAX(G27:I27)</f>
        <v>5.91</v>
      </c>
      <c r="O27" s="122">
        <f>IF(ISBLANK(N27),"",TRUNC(0.14354*(N27*100-220)^1.4))</f>
        <v>567</v>
      </c>
    </row>
    <row r="28" spans="1:15" s="24" customFormat="1" ht="15" customHeight="1">
      <c r="A28" s="33"/>
      <c r="B28" s="115"/>
      <c r="C28" s="116"/>
      <c r="D28" s="116"/>
      <c r="E28" s="117"/>
      <c r="F28" s="116"/>
      <c r="G28" s="120">
        <v>1.4</v>
      </c>
      <c r="H28" s="121">
        <v>1.7</v>
      </c>
      <c r="I28" s="121">
        <v>3</v>
      </c>
      <c r="J28" s="36"/>
      <c r="K28" s="36"/>
      <c r="L28" s="36"/>
      <c r="M28" s="36"/>
      <c r="N28" s="119">
        <f>N27</f>
        <v>5.91</v>
      </c>
      <c r="O28" s="122"/>
    </row>
    <row r="29" spans="1:15" s="24" customFormat="1" ht="15" customHeight="1">
      <c r="A29" s="33">
        <v>11</v>
      </c>
      <c r="B29" s="129">
        <v>15</v>
      </c>
      <c r="C29" s="130" t="s">
        <v>47</v>
      </c>
      <c r="D29" s="130" t="s">
        <v>48</v>
      </c>
      <c r="E29" s="131" t="s">
        <v>49</v>
      </c>
      <c r="F29" s="130" t="s">
        <v>30</v>
      </c>
      <c r="G29" s="46">
        <v>5.66</v>
      </c>
      <c r="H29" s="35">
        <v>5.67</v>
      </c>
      <c r="I29" s="35">
        <v>5.58</v>
      </c>
      <c r="J29" s="36"/>
      <c r="K29" s="36"/>
      <c r="L29" s="36"/>
      <c r="M29" s="36"/>
      <c r="N29" s="35">
        <f>MAX(G29:I29)</f>
        <v>5.67</v>
      </c>
      <c r="O29" s="122">
        <f>IF(ISBLANK(N29),"",TRUNC(0.14354*(N29*100-220)^1.4))</f>
        <v>516</v>
      </c>
    </row>
    <row r="30" spans="1:15" s="24" customFormat="1" ht="15" customHeight="1">
      <c r="A30" s="33"/>
      <c r="B30" s="137"/>
      <c r="C30" s="137"/>
      <c r="D30" s="137"/>
      <c r="E30" s="137"/>
      <c r="F30" s="137"/>
      <c r="G30" s="120">
        <v>2</v>
      </c>
      <c r="H30" s="121">
        <v>1.2</v>
      </c>
      <c r="I30" s="121">
        <v>0.8</v>
      </c>
      <c r="J30" s="36"/>
      <c r="K30" s="36"/>
      <c r="L30" s="36"/>
      <c r="M30" s="36"/>
      <c r="N30" s="119">
        <f>N29</f>
        <v>5.67</v>
      </c>
      <c r="O30" s="122"/>
    </row>
    <row r="31" spans="1:15" s="24" customFormat="1" ht="15" customHeight="1">
      <c r="A31" s="33">
        <v>12</v>
      </c>
      <c r="B31" s="129">
        <v>14</v>
      </c>
      <c r="C31" s="130" t="s">
        <v>44</v>
      </c>
      <c r="D31" s="130" t="s">
        <v>45</v>
      </c>
      <c r="E31" s="131" t="s">
        <v>46</v>
      </c>
      <c r="F31" s="130" t="s">
        <v>30</v>
      </c>
      <c r="G31" s="46">
        <v>5.41</v>
      </c>
      <c r="H31" s="35">
        <v>5.38</v>
      </c>
      <c r="I31" s="35">
        <v>5.44</v>
      </c>
      <c r="J31" s="36"/>
      <c r="K31" s="36"/>
      <c r="L31" s="36"/>
      <c r="M31" s="36"/>
      <c r="N31" s="35">
        <f>MAX(G31:I31)</f>
        <v>5.44</v>
      </c>
      <c r="O31" s="122">
        <f>IF(ISBLANK(N31),"",TRUNC(0.14354*(N31*100-220)^1.4))</f>
        <v>469</v>
      </c>
    </row>
    <row r="32" spans="1:15" s="24" customFormat="1" ht="15" customHeight="1">
      <c r="A32" s="33"/>
      <c r="B32" s="115"/>
      <c r="C32" s="116"/>
      <c r="D32" s="116"/>
      <c r="E32" s="117"/>
      <c r="F32" s="116"/>
      <c r="G32" s="120">
        <v>2.2</v>
      </c>
      <c r="H32" s="121">
        <v>1.2</v>
      </c>
      <c r="I32" s="121">
        <v>2.2</v>
      </c>
      <c r="J32" s="36"/>
      <c r="K32" s="36"/>
      <c r="L32" s="36"/>
      <c r="M32" s="36"/>
      <c r="N32" s="119">
        <f>N31</f>
        <v>5.44</v>
      </c>
      <c r="O32" s="122"/>
    </row>
    <row r="33" spans="1:15" s="24" customFormat="1" ht="15" customHeight="1">
      <c r="A33" s="33" t="s">
        <v>81</v>
      </c>
      <c r="B33" s="115">
        <v>37</v>
      </c>
      <c r="C33" s="132" t="s">
        <v>65</v>
      </c>
      <c r="D33" s="132" t="s">
        <v>66</v>
      </c>
      <c r="E33" s="133" t="s">
        <v>67</v>
      </c>
      <c r="F33" s="134" t="s">
        <v>31</v>
      </c>
      <c r="G33" s="46" t="s">
        <v>82</v>
      </c>
      <c r="H33" s="35" t="s">
        <v>82</v>
      </c>
      <c r="I33" s="35">
        <v>6.29</v>
      </c>
      <c r="J33" s="36"/>
      <c r="K33" s="36"/>
      <c r="L33" s="36"/>
      <c r="M33" s="36"/>
      <c r="N33" s="35">
        <f>MAX(G33:I33)</f>
        <v>6.29</v>
      </c>
      <c r="O33" s="122">
        <f>IF(ISBLANK(N33),"",TRUNC(0.14354*(N33*100-220)^1.4))</f>
        <v>650</v>
      </c>
    </row>
    <row r="34" spans="1:15" s="24" customFormat="1" ht="15" customHeight="1">
      <c r="A34" s="33"/>
      <c r="B34" s="115"/>
      <c r="C34" s="116"/>
      <c r="D34" s="116"/>
      <c r="E34" s="117"/>
      <c r="F34" s="116"/>
      <c r="G34" s="120">
        <v>2.6</v>
      </c>
      <c r="H34" s="121">
        <v>1.4</v>
      </c>
      <c r="I34" s="121">
        <v>1.6</v>
      </c>
      <c r="J34" s="36"/>
      <c r="K34" s="36"/>
      <c r="L34" s="36"/>
      <c r="M34" s="36"/>
      <c r="N34" s="119">
        <f>N33</f>
        <v>6.29</v>
      </c>
      <c r="O34" s="122"/>
    </row>
    <row r="35" spans="1:15" s="24" customFormat="1" ht="15" customHeight="1">
      <c r="A35" s="33" t="s">
        <v>81</v>
      </c>
      <c r="B35" s="115">
        <v>35</v>
      </c>
      <c r="C35" s="132" t="s">
        <v>62</v>
      </c>
      <c r="D35" s="132" t="s">
        <v>63</v>
      </c>
      <c r="E35" s="133" t="s">
        <v>64</v>
      </c>
      <c r="F35" s="134" t="s">
        <v>31</v>
      </c>
      <c r="G35" s="46">
        <v>6.24</v>
      </c>
      <c r="H35" s="35">
        <v>6.28</v>
      </c>
      <c r="I35" s="35">
        <v>6.19</v>
      </c>
      <c r="J35" s="36"/>
      <c r="K35" s="36"/>
      <c r="L35" s="36"/>
      <c r="M35" s="36"/>
      <c r="N35" s="35">
        <f>MAX(G35:I35)</f>
        <v>6.28</v>
      </c>
      <c r="O35" s="122">
        <f>IF(ISBLANK(N35),"",TRUNC(0.14354*(N35*100-220)^1.4))</f>
        <v>648</v>
      </c>
    </row>
    <row r="36" spans="1:15" s="24" customFormat="1" ht="15" customHeight="1">
      <c r="A36" s="33"/>
      <c r="B36" s="137"/>
      <c r="C36" s="137"/>
      <c r="D36" s="137"/>
      <c r="E36" s="137"/>
      <c r="F36" s="137"/>
      <c r="G36" s="120">
        <v>2.7</v>
      </c>
      <c r="H36" s="121">
        <v>2.4</v>
      </c>
      <c r="I36" s="121">
        <v>2.1</v>
      </c>
      <c r="J36" s="36"/>
      <c r="K36" s="36"/>
      <c r="L36" s="36"/>
      <c r="M36" s="36"/>
      <c r="N36" s="119">
        <f>N35</f>
        <v>6.28</v>
      </c>
      <c r="O36" s="122"/>
    </row>
  </sheetData>
  <sheetProtection/>
  <mergeCells count="3">
    <mergeCell ref="A1:O1"/>
    <mergeCell ref="A5:O5"/>
    <mergeCell ref="A6:O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0">
      <selection activeCell="F24" sqref="F24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20.57421875" style="6" customWidth="1"/>
    <col min="5" max="5" width="10.140625" style="12" bestFit="1" customWidth="1"/>
    <col min="6" max="6" width="24.00390625" style="7" bestFit="1" customWidth="1"/>
    <col min="7" max="9" width="8.7109375" style="7" customWidth="1"/>
    <col min="10" max="10" width="9.28125" style="6" customWidth="1"/>
    <col min="11" max="13" width="8.7109375" style="6" customWidth="1"/>
    <col min="14" max="14" width="8.8515625" style="6" customWidth="1"/>
    <col min="15" max="15" width="9.28125" style="6" customWidth="1"/>
    <col min="16" max="16384" width="9.140625" style="13" customWidth="1"/>
  </cols>
  <sheetData>
    <row r="1" spans="1:15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4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  <c r="O2" s="37"/>
    </row>
    <row r="3" spans="1:15" s="14" customFormat="1" ht="20.25">
      <c r="A3" s="37"/>
      <c r="B3" s="28" t="s">
        <v>18</v>
      </c>
      <c r="C3" s="30"/>
      <c r="D3" s="30"/>
      <c r="E3" s="37"/>
      <c r="F3" s="39"/>
      <c r="G3" s="40"/>
      <c r="H3" s="40"/>
      <c r="I3" s="40"/>
      <c r="J3" s="37"/>
      <c r="K3" s="37"/>
      <c r="L3" s="37"/>
      <c r="M3" s="29"/>
      <c r="N3" s="30"/>
      <c r="O3" s="30"/>
    </row>
    <row r="4" spans="1:15" s="14" customFormat="1" ht="20.25">
      <c r="A4" s="37"/>
      <c r="B4" s="28" t="s">
        <v>25</v>
      </c>
      <c r="C4" s="41"/>
      <c r="D4" s="41"/>
      <c r="E4" s="37"/>
      <c r="F4" s="39"/>
      <c r="G4" s="40"/>
      <c r="H4" s="40"/>
      <c r="I4" s="40"/>
      <c r="J4" s="37"/>
      <c r="K4" s="37"/>
      <c r="L4" s="37"/>
      <c r="M4" s="29"/>
      <c r="N4" s="30"/>
      <c r="O4" s="30"/>
    </row>
    <row r="5" spans="1:15" s="14" customFormat="1" ht="21">
      <c r="A5" s="202" t="s">
        <v>77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s="14" customFormat="1" ht="20.2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3" ht="15.75">
      <c r="B7" s="6"/>
      <c r="C7" s="15"/>
      <c r="D7" s="15"/>
      <c r="E7" s="6"/>
      <c r="F7" s="6"/>
      <c r="J7" s="7"/>
      <c r="L7" s="1"/>
      <c r="M7" s="11"/>
    </row>
    <row r="8" spans="1:15" s="16" customFormat="1" ht="30" customHeight="1" thickBot="1">
      <c r="A8" s="42"/>
      <c r="B8" s="43" t="s">
        <v>34</v>
      </c>
      <c r="C8" s="43" t="s">
        <v>1</v>
      </c>
      <c r="D8" s="43" t="s">
        <v>35</v>
      </c>
      <c r="E8" s="43" t="s">
        <v>36</v>
      </c>
      <c r="F8" s="43" t="s">
        <v>2</v>
      </c>
      <c r="G8" s="43">
        <v>1</v>
      </c>
      <c r="H8" s="43">
        <v>2</v>
      </c>
      <c r="I8" s="43" t="s">
        <v>0</v>
      </c>
      <c r="J8" s="43"/>
      <c r="K8" s="43"/>
      <c r="L8" s="43"/>
      <c r="M8" s="43"/>
      <c r="N8" s="43" t="s">
        <v>3</v>
      </c>
      <c r="O8" s="43" t="s">
        <v>4</v>
      </c>
    </row>
    <row r="9" spans="1:15" s="24" customFormat="1" ht="15" customHeight="1" thickTop="1">
      <c r="A9" s="33">
        <v>1</v>
      </c>
      <c r="B9" s="129">
        <v>12</v>
      </c>
      <c r="C9" s="130" t="s">
        <v>38</v>
      </c>
      <c r="D9" s="130" t="s">
        <v>39</v>
      </c>
      <c r="E9" s="131" t="s">
        <v>40</v>
      </c>
      <c r="F9" s="130" t="s">
        <v>30</v>
      </c>
      <c r="G9" s="34">
        <v>14.26</v>
      </c>
      <c r="H9" s="35">
        <v>14.76</v>
      </c>
      <c r="I9" s="35">
        <v>14.94</v>
      </c>
      <c r="J9" s="36"/>
      <c r="K9" s="36"/>
      <c r="L9" s="36"/>
      <c r="M9" s="36"/>
      <c r="N9" s="35">
        <f aca="true" t="shared" si="0" ref="N9:N19">MAX(G9:I9)</f>
        <v>14.94</v>
      </c>
      <c r="O9" s="122">
        <f aca="true" t="shared" si="1" ref="O9:O19">IF(ISBLANK(N9),"",TRUNC(51.39*(N9-1.5)^1.05))</f>
        <v>786</v>
      </c>
    </row>
    <row r="10" spans="1:15" s="24" customFormat="1" ht="15" customHeight="1">
      <c r="A10" s="33">
        <v>2</v>
      </c>
      <c r="B10" s="129">
        <v>31</v>
      </c>
      <c r="C10" s="132" t="s">
        <v>50</v>
      </c>
      <c r="D10" s="132" t="s">
        <v>51</v>
      </c>
      <c r="E10" s="133" t="s">
        <v>52</v>
      </c>
      <c r="F10" s="134" t="s">
        <v>31</v>
      </c>
      <c r="G10" s="34">
        <v>14.76</v>
      </c>
      <c r="H10" s="35" t="s">
        <v>82</v>
      </c>
      <c r="I10" s="35">
        <v>14.72</v>
      </c>
      <c r="J10" s="36"/>
      <c r="K10" s="36"/>
      <c r="L10" s="36"/>
      <c r="M10" s="36"/>
      <c r="N10" s="35">
        <f t="shared" si="0"/>
        <v>14.76</v>
      </c>
      <c r="O10" s="122">
        <f t="shared" si="1"/>
        <v>775</v>
      </c>
    </row>
    <row r="11" spans="1:15" s="24" customFormat="1" ht="15" customHeight="1">
      <c r="A11" s="33">
        <v>3</v>
      </c>
      <c r="B11" s="129">
        <v>32</v>
      </c>
      <c r="C11" s="132" t="s">
        <v>53</v>
      </c>
      <c r="D11" s="132" t="s">
        <v>54</v>
      </c>
      <c r="E11" s="133" t="s">
        <v>55</v>
      </c>
      <c r="F11" s="134" t="s">
        <v>31</v>
      </c>
      <c r="G11" s="34">
        <v>13.91</v>
      </c>
      <c r="H11" s="35">
        <v>14</v>
      </c>
      <c r="I11" s="35" t="s">
        <v>82</v>
      </c>
      <c r="J11" s="36"/>
      <c r="K11" s="36"/>
      <c r="L11" s="36"/>
      <c r="M11" s="36"/>
      <c r="N11" s="35">
        <f t="shared" si="0"/>
        <v>14</v>
      </c>
      <c r="O11" s="122">
        <f t="shared" si="1"/>
        <v>728</v>
      </c>
    </row>
    <row r="12" spans="1:15" s="24" customFormat="1" ht="15" customHeight="1">
      <c r="A12" s="33">
        <v>4</v>
      </c>
      <c r="B12" s="135">
        <v>50</v>
      </c>
      <c r="C12" s="132" t="s">
        <v>68</v>
      </c>
      <c r="D12" s="132" t="s">
        <v>69</v>
      </c>
      <c r="E12" s="136" t="s">
        <v>70</v>
      </c>
      <c r="F12" s="134" t="s">
        <v>8</v>
      </c>
      <c r="G12" s="34">
        <v>13.62</v>
      </c>
      <c r="H12" s="35" t="s">
        <v>82</v>
      </c>
      <c r="I12" s="35" t="s">
        <v>82</v>
      </c>
      <c r="J12" s="36"/>
      <c r="K12" s="36"/>
      <c r="L12" s="36"/>
      <c r="M12" s="36"/>
      <c r="N12" s="35">
        <f t="shared" si="0"/>
        <v>13.62</v>
      </c>
      <c r="O12" s="122">
        <f t="shared" si="1"/>
        <v>705</v>
      </c>
    </row>
    <row r="13" spans="1:15" s="24" customFormat="1" ht="15" customHeight="1">
      <c r="A13" s="33">
        <v>5</v>
      </c>
      <c r="B13" s="129">
        <v>13</v>
      </c>
      <c r="C13" s="130" t="s">
        <v>41</v>
      </c>
      <c r="D13" s="130" t="s">
        <v>42</v>
      </c>
      <c r="E13" s="131" t="s">
        <v>43</v>
      </c>
      <c r="F13" s="130" t="s">
        <v>30</v>
      </c>
      <c r="G13" s="34">
        <v>12.32</v>
      </c>
      <c r="H13" s="35" t="s">
        <v>82</v>
      </c>
      <c r="I13" s="35">
        <v>12.29</v>
      </c>
      <c r="J13" s="36"/>
      <c r="K13" s="36"/>
      <c r="L13" s="36"/>
      <c r="M13" s="36"/>
      <c r="N13" s="35">
        <f t="shared" si="0"/>
        <v>12.32</v>
      </c>
      <c r="O13" s="122">
        <f t="shared" si="1"/>
        <v>626</v>
      </c>
    </row>
    <row r="14" spans="1:15" s="24" customFormat="1" ht="15" customHeight="1">
      <c r="A14" s="33">
        <v>6</v>
      </c>
      <c r="B14" s="129">
        <v>34</v>
      </c>
      <c r="C14" s="132" t="s">
        <v>59</v>
      </c>
      <c r="D14" s="132" t="s">
        <v>60</v>
      </c>
      <c r="E14" s="133" t="s">
        <v>61</v>
      </c>
      <c r="F14" s="134" t="s">
        <v>31</v>
      </c>
      <c r="G14" s="46">
        <v>11.4</v>
      </c>
      <c r="H14" s="35">
        <v>11.84</v>
      </c>
      <c r="I14" s="35">
        <v>11.91</v>
      </c>
      <c r="J14" s="36"/>
      <c r="K14" s="36"/>
      <c r="L14" s="36"/>
      <c r="M14" s="36"/>
      <c r="N14" s="35">
        <f t="shared" si="0"/>
        <v>11.91</v>
      </c>
      <c r="O14" s="122">
        <f t="shared" si="1"/>
        <v>601</v>
      </c>
    </row>
    <row r="15" spans="1:15" s="24" customFormat="1" ht="15" customHeight="1">
      <c r="A15" s="33">
        <v>7</v>
      </c>
      <c r="B15" s="135">
        <v>51</v>
      </c>
      <c r="C15" s="132" t="s">
        <v>71</v>
      </c>
      <c r="D15" s="132" t="s">
        <v>72</v>
      </c>
      <c r="E15" s="136" t="s">
        <v>73</v>
      </c>
      <c r="F15" s="134" t="s">
        <v>8</v>
      </c>
      <c r="G15" s="34">
        <v>11.72</v>
      </c>
      <c r="H15" s="35">
        <v>11.74</v>
      </c>
      <c r="I15" s="35" t="s">
        <v>82</v>
      </c>
      <c r="J15" s="36"/>
      <c r="K15" s="36"/>
      <c r="L15" s="36"/>
      <c r="M15" s="36"/>
      <c r="N15" s="35">
        <f t="shared" si="0"/>
        <v>11.74</v>
      </c>
      <c r="O15" s="122">
        <f t="shared" si="1"/>
        <v>591</v>
      </c>
    </row>
    <row r="16" spans="1:15" s="24" customFormat="1" ht="15" customHeight="1">
      <c r="A16" s="33">
        <v>8</v>
      </c>
      <c r="B16" s="135">
        <v>53</v>
      </c>
      <c r="C16" s="132" t="s">
        <v>74</v>
      </c>
      <c r="D16" s="132" t="s">
        <v>75</v>
      </c>
      <c r="E16" s="136" t="s">
        <v>76</v>
      </c>
      <c r="F16" s="134" t="s">
        <v>8</v>
      </c>
      <c r="G16" s="34">
        <v>10.67</v>
      </c>
      <c r="H16" s="35" t="s">
        <v>82</v>
      </c>
      <c r="I16" s="35">
        <v>9.4</v>
      </c>
      <c r="J16" s="36"/>
      <c r="K16" s="36"/>
      <c r="L16" s="36"/>
      <c r="M16" s="36"/>
      <c r="N16" s="35">
        <f t="shared" si="0"/>
        <v>10.67</v>
      </c>
      <c r="O16" s="122">
        <f t="shared" si="1"/>
        <v>526</v>
      </c>
    </row>
    <row r="17" spans="1:15" s="24" customFormat="1" ht="15" customHeight="1">
      <c r="A17" s="33">
        <v>9</v>
      </c>
      <c r="B17" s="135">
        <v>52</v>
      </c>
      <c r="C17" s="130" t="s">
        <v>80</v>
      </c>
      <c r="D17" s="130" t="s">
        <v>78</v>
      </c>
      <c r="E17" s="131" t="s">
        <v>79</v>
      </c>
      <c r="F17" s="134" t="s">
        <v>8</v>
      </c>
      <c r="G17" s="34">
        <v>9.92</v>
      </c>
      <c r="H17" s="35">
        <v>9.91</v>
      </c>
      <c r="I17" s="35">
        <v>10.08</v>
      </c>
      <c r="J17" s="36"/>
      <c r="K17" s="36"/>
      <c r="L17" s="36"/>
      <c r="M17" s="36"/>
      <c r="N17" s="35">
        <f t="shared" si="0"/>
        <v>10.08</v>
      </c>
      <c r="O17" s="122">
        <f t="shared" si="1"/>
        <v>490</v>
      </c>
    </row>
    <row r="18" spans="1:15" s="24" customFormat="1" ht="15" customHeight="1">
      <c r="A18" s="33">
        <v>10</v>
      </c>
      <c r="B18" s="129">
        <v>14</v>
      </c>
      <c r="C18" s="130" t="s">
        <v>44</v>
      </c>
      <c r="D18" s="130" t="s">
        <v>45</v>
      </c>
      <c r="E18" s="131" t="s">
        <v>46</v>
      </c>
      <c r="F18" s="130" t="s">
        <v>30</v>
      </c>
      <c r="G18" s="34">
        <v>9.06</v>
      </c>
      <c r="H18" s="35">
        <v>9.88</v>
      </c>
      <c r="I18" s="35">
        <v>10.07</v>
      </c>
      <c r="J18" s="36"/>
      <c r="K18" s="36"/>
      <c r="L18" s="36"/>
      <c r="M18" s="36"/>
      <c r="N18" s="35">
        <f t="shared" si="0"/>
        <v>10.07</v>
      </c>
      <c r="O18" s="122">
        <f t="shared" si="1"/>
        <v>490</v>
      </c>
    </row>
    <row r="19" spans="1:15" s="24" customFormat="1" ht="15" customHeight="1">
      <c r="A19" s="33">
        <v>11</v>
      </c>
      <c r="B19" s="129">
        <v>15</v>
      </c>
      <c r="C19" s="130" t="s">
        <v>47</v>
      </c>
      <c r="D19" s="130" t="s">
        <v>48</v>
      </c>
      <c r="E19" s="131" t="s">
        <v>49</v>
      </c>
      <c r="F19" s="130" t="s">
        <v>30</v>
      </c>
      <c r="G19" s="34">
        <v>10.03</v>
      </c>
      <c r="H19" s="35">
        <v>9.92</v>
      </c>
      <c r="I19" s="35">
        <v>9.66</v>
      </c>
      <c r="J19" s="36"/>
      <c r="K19" s="36"/>
      <c r="L19" s="36"/>
      <c r="M19" s="36"/>
      <c r="N19" s="35">
        <f t="shared" si="0"/>
        <v>10.03</v>
      </c>
      <c r="O19" s="122">
        <f t="shared" si="1"/>
        <v>487</v>
      </c>
    </row>
    <row r="20" spans="1:15" s="24" customFormat="1" ht="15" customHeight="1">
      <c r="A20" s="33"/>
      <c r="B20" s="129">
        <v>33</v>
      </c>
      <c r="C20" s="132" t="s">
        <v>56</v>
      </c>
      <c r="D20" s="132" t="s">
        <v>57</v>
      </c>
      <c r="E20" s="133" t="s">
        <v>58</v>
      </c>
      <c r="F20" s="134" t="s">
        <v>31</v>
      </c>
      <c r="G20" s="34" t="s">
        <v>82</v>
      </c>
      <c r="H20" s="35" t="s">
        <v>82</v>
      </c>
      <c r="I20" s="35" t="s">
        <v>82</v>
      </c>
      <c r="J20" s="36"/>
      <c r="K20" s="36"/>
      <c r="L20" s="36"/>
      <c r="M20" s="36"/>
      <c r="N20" s="35" t="s">
        <v>83</v>
      </c>
      <c r="O20" s="122">
        <v>0</v>
      </c>
    </row>
    <row r="21" spans="1:15" s="24" customFormat="1" ht="15" customHeight="1">
      <c r="A21" s="33" t="s">
        <v>81</v>
      </c>
      <c r="B21" s="115">
        <v>35</v>
      </c>
      <c r="C21" s="132" t="s">
        <v>62</v>
      </c>
      <c r="D21" s="132" t="s">
        <v>63</v>
      </c>
      <c r="E21" s="133" t="s">
        <v>64</v>
      </c>
      <c r="F21" s="134" t="s">
        <v>31</v>
      </c>
      <c r="G21" s="34">
        <v>11.03</v>
      </c>
      <c r="H21" s="35">
        <v>11.64</v>
      </c>
      <c r="I21" s="35">
        <v>11.69</v>
      </c>
      <c r="J21" s="36"/>
      <c r="K21" s="36"/>
      <c r="L21" s="36"/>
      <c r="M21" s="36"/>
      <c r="N21" s="35">
        <f>MAX(G21:I21)</f>
        <v>11.69</v>
      </c>
      <c r="O21" s="122">
        <f>IF(ISBLANK(N21),"",TRUNC(51.39*(N21-1.5)^1.05))</f>
        <v>588</v>
      </c>
    </row>
    <row r="22" spans="1:15" s="24" customFormat="1" ht="15" customHeight="1">
      <c r="A22" s="33" t="s">
        <v>81</v>
      </c>
      <c r="B22" s="115">
        <v>37</v>
      </c>
      <c r="C22" s="132" t="s">
        <v>65</v>
      </c>
      <c r="D22" s="132" t="s">
        <v>66</v>
      </c>
      <c r="E22" s="133" t="s">
        <v>67</v>
      </c>
      <c r="F22" s="134" t="s">
        <v>31</v>
      </c>
      <c r="G22" s="46">
        <v>11</v>
      </c>
      <c r="H22" s="35">
        <v>11.06</v>
      </c>
      <c r="I22" s="35">
        <v>11.63</v>
      </c>
      <c r="J22" s="36"/>
      <c r="K22" s="36"/>
      <c r="L22" s="36"/>
      <c r="M22" s="36"/>
      <c r="N22" s="35">
        <f>MAX(G22:I22)</f>
        <v>11.63</v>
      </c>
      <c r="O22" s="122">
        <f>IF(ISBLANK(N22),"",TRUNC(51.39*(N22-1.5)^1.05))</f>
        <v>584</v>
      </c>
    </row>
    <row r="23" ht="12.75">
      <c r="G23" s="145"/>
    </row>
  </sheetData>
  <sheetProtection/>
  <mergeCells count="3">
    <mergeCell ref="A1:O1"/>
    <mergeCell ref="A5:O5"/>
    <mergeCell ref="A6:O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28">
      <selection activeCell="AO14" sqref="AO14"/>
    </sheetView>
  </sheetViews>
  <sheetFormatPr defaultColWidth="9.140625" defaultRowHeight="12.75"/>
  <cols>
    <col min="1" max="1" width="3.8515625" style="17" customWidth="1"/>
    <col min="2" max="2" width="11.57421875" style="18" bestFit="1" customWidth="1"/>
    <col min="3" max="3" width="18.57421875" style="19" customWidth="1"/>
    <col min="4" max="4" width="15.140625" style="19" customWidth="1"/>
    <col min="5" max="5" width="10.140625" style="23" bestFit="1" customWidth="1"/>
    <col min="6" max="6" width="6.421875" style="19" bestFit="1" customWidth="1"/>
    <col min="7" max="7" width="5.00390625" style="19" bestFit="1" customWidth="1"/>
    <col min="8" max="23" width="2.28125" style="19" customWidth="1"/>
    <col min="24" max="31" width="2.28125" style="17" customWidth="1"/>
    <col min="32" max="35" width="2.28125" style="1" customWidth="1"/>
    <col min="36" max="36" width="2.28125" style="17" customWidth="1"/>
    <col min="37" max="37" width="2.140625" style="17" customWidth="1"/>
    <col min="38" max="38" width="7.28125" style="1" bestFit="1" customWidth="1"/>
    <col min="39" max="16384" width="9.140625" style="1" customWidth="1"/>
  </cols>
  <sheetData>
    <row r="1" spans="1:39" ht="23.25" customHeight="1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</row>
    <row r="2" ht="12.75">
      <c r="E2" s="19"/>
    </row>
    <row r="3" spans="1:39" ht="15.75" customHeight="1">
      <c r="A3" s="20"/>
      <c r="B3" s="28" t="s">
        <v>18</v>
      </c>
      <c r="C3" s="30"/>
      <c r="D3" s="30"/>
      <c r="E3" s="20"/>
      <c r="F3" s="20"/>
      <c r="G3" s="21"/>
      <c r="H3" s="21"/>
      <c r="I3" s="21"/>
      <c r="J3" s="21"/>
      <c r="K3" s="20"/>
      <c r="L3" s="20"/>
      <c r="M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4"/>
      <c r="AG3" s="45"/>
      <c r="AH3" s="45"/>
      <c r="AI3" s="45"/>
      <c r="AJ3" s="45"/>
      <c r="AK3" s="45"/>
      <c r="AL3" s="45"/>
      <c r="AM3" s="9"/>
    </row>
    <row r="4" spans="1:39" ht="15.75" customHeight="1">
      <c r="A4" s="20"/>
      <c r="B4" s="28" t="s">
        <v>25</v>
      </c>
      <c r="C4" s="41"/>
      <c r="D4" s="41"/>
      <c r="E4" s="20"/>
      <c r="F4" s="20"/>
      <c r="G4" s="21"/>
      <c r="H4" s="21"/>
      <c r="I4" s="21"/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4"/>
      <c r="AG4" s="45"/>
      <c r="AH4" s="45"/>
      <c r="AI4" s="45"/>
      <c r="AJ4" s="45"/>
      <c r="AK4" s="45"/>
      <c r="AL4" s="45"/>
      <c r="AM4" s="9"/>
    </row>
    <row r="5" spans="1:39" ht="16.5" customHeight="1">
      <c r="A5" s="202" t="s">
        <v>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</row>
    <row r="6" spans="1:39" s="20" customFormat="1" ht="16.5" customHeight="1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</row>
    <row r="7" s="20" customFormat="1" ht="12.75">
      <c r="AK7" s="11"/>
    </row>
    <row r="8" spans="1:39" s="17" customFormat="1" ht="24.75" customHeight="1" thickBot="1">
      <c r="A8" s="203"/>
      <c r="B8" s="205" t="s">
        <v>34</v>
      </c>
      <c r="C8" s="205" t="s">
        <v>1</v>
      </c>
      <c r="D8" s="205" t="s">
        <v>35</v>
      </c>
      <c r="E8" s="205" t="s">
        <v>36</v>
      </c>
      <c r="F8" s="205" t="s">
        <v>2</v>
      </c>
      <c r="G8" s="214"/>
      <c r="H8" s="210">
        <v>1.45</v>
      </c>
      <c r="I8" s="210"/>
      <c r="J8" s="210"/>
      <c r="K8" s="207">
        <v>1.48</v>
      </c>
      <c r="L8" s="207"/>
      <c r="M8" s="207"/>
      <c r="N8" s="208">
        <v>1.51</v>
      </c>
      <c r="O8" s="207"/>
      <c r="P8" s="209"/>
      <c r="Q8" s="207">
        <v>1.54</v>
      </c>
      <c r="R8" s="207"/>
      <c r="S8" s="207"/>
      <c r="T8" s="208">
        <v>1.57</v>
      </c>
      <c r="U8" s="207"/>
      <c r="V8" s="209"/>
      <c r="W8" s="207">
        <v>1.6</v>
      </c>
      <c r="X8" s="207"/>
      <c r="Y8" s="207"/>
      <c r="Z8" s="212">
        <v>1.63</v>
      </c>
      <c r="AA8" s="212"/>
      <c r="AB8" s="212"/>
      <c r="AC8" s="211">
        <v>1.66</v>
      </c>
      <c r="AD8" s="212"/>
      <c r="AE8" s="213"/>
      <c r="AF8" s="212">
        <v>1.69</v>
      </c>
      <c r="AG8" s="212"/>
      <c r="AH8" s="212"/>
      <c r="AI8" s="211">
        <v>1.72</v>
      </c>
      <c r="AJ8" s="212"/>
      <c r="AK8" s="212"/>
      <c r="AL8" s="203" t="s">
        <v>3</v>
      </c>
      <c r="AM8" s="203" t="s">
        <v>4</v>
      </c>
    </row>
    <row r="9" spans="1:39" s="17" customFormat="1" ht="24.75" customHeight="1" thickBot="1">
      <c r="A9" s="204"/>
      <c r="B9" s="206" t="s">
        <v>34</v>
      </c>
      <c r="C9" s="206" t="s">
        <v>1</v>
      </c>
      <c r="D9" s="206" t="s">
        <v>35</v>
      </c>
      <c r="E9" s="206" t="s">
        <v>36</v>
      </c>
      <c r="F9" s="206"/>
      <c r="G9" s="215"/>
      <c r="H9" s="210">
        <v>1.75</v>
      </c>
      <c r="I9" s="210"/>
      <c r="J9" s="210"/>
      <c r="K9" s="207">
        <v>1.78</v>
      </c>
      <c r="L9" s="207"/>
      <c r="M9" s="207"/>
      <c r="N9" s="208">
        <v>1.81</v>
      </c>
      <c r="O9" s="207"/>
      <c r="P9" s="209"/>
      <c r="Q9" s="207">
        <v>1.84</v>
      </c>
      <c r="R9" s="207"/>
      <c r="S9" s="207"/>
      <c r="T9" s="208">
        <v>1.87</v>
      </c>
      <c r="U9" s="207"/>
      <c r="V9" s="209"/>
      <c r="W9" s="207">
        <v>1.9</v>
      </c>
      <c r="X9" s="207"/>
      <c r="Y9" s="207"/>
      <c r="Z9" s="212">
        <v>1.93</v>
      </c>
      <c r="AA9" s="212"/>
      <c r="AB9" s="212"/>
      <c r="AC9" s="211">
        <v>1.96</v>
      </c>
      <c r="AD9" s="212"/>
      <c r="AE9" s="213"/>
      <c r="AF9" s="212">
        <v>1.99</v>
      </c>
      <c r="AG9" s="212"/>
      <c r="AH9" s="212"/>
      <c r="AI9" s="211"/>
      <c r="AJ9" s="212"/>
      <c r="AK9" s="212"/>
      <c r="AL9" s="204"/>
      <c r="AM9" s="204"/>
    </row>
    <row r="10" spans="1:39" ht="15" customHeight="1">
      <c r="A10" s="33">
        <v>1</v>
      </c>
      <c r="B10" s="135">
        <v>13</v>
      </c>
      <c r="C10" s="132" t="s">
        <v>41</v>
      </c>
      <c r="D10" s="132" t="s">
        <v>42</v>
      </c>
      <c r="E10" s="136" t="s">
        <v>43</v>
      </c>
      <c r="F10" s="134" t="s">
        <v>30</v>
      </c>
      <c r="G10" s="150">
        <v>169</v>
      </c>
      <c r="H10" s="138"/>
      <c r="I10" s="139"/>
      <c r="J10" s="140"/>
      <c r="K10" s="138"/>
      <c r="L10" s="139"/>
      <c r="M10" s="140"/>
      <c r="N10" s="138"/>
      <c r="O10" s="139"/>
      <c r="P10" s="140"/>
      <c r="Q10" s="138"/>
      <c r="R10" s="139"/>
      <c r="S10" s="140"/>
      <c r="T10" s="138"/>
      <c r="U10" s="139"/>
      <c r="V10" s="140"/>
      <c r="W10" s="138"/>
      <c r="X10" s="139"/>
      <c r="Y10" s="140"/>
      <c r="Z10" s="138"/>
      <c r="AA10" s="139"/>
      <c r="AB10" s="140"/>
      <c r="AC10" s="138"/>
      <c r="AD10" s="139"/>
      <c r="AE10" s="140"/>
      <c r="AF10" s="138">
        <v>0</v>
      </c>
      <c r="AG10" s="139"/>
      <c r="AH10" s="140"/>
      <c r="AI10" s="138">
        <v>0</v>
      </c>
      <c r="AJ10" s="139"/>
      <c r="AK10" s="140"/>
      <c r="AL10" s="31">
        <v>1.96</v>
      </c>
      <c r="AM10" s="122">
        <f>IF(ISBLANK(AL10),"",TRUNC(0.8465*(AL10*100-75)^1.42))</f>
        <v>767</v>
      </c>
    </row>
    <row r="11" spans="1:39" ht="15" customHeight="1" thickBot="1">
      <c r="A11" s="70"/>
      <c r="B11" s="70"/>
      <c r="C11" s="70"/>
      <c r="D11" s="70"/>
      <c r="E11" s="70"/>
      <c r="F11" s="70"/>
      <c r="G11" s="149"/>
      <c r="H11" s="141">
        <v>0</v>
      </c>
      <c r="I11" s="142"/>
      <c r="J11" s="143"/>
      <c r="K11" s="141">
        <v>0</v>
      </c>
      <c r="L11" s="142"/>
      <c r="M11" s="143"/>
      <c r="N11" s="141">
        <v>0</v>
      </c>
      <c r="O11" s="142"/>
      <c r="P11" s="143"/>
      <c r="Q11" s="141">
        <v>0</v>
      </c>
      <c r="R11" s="142"/>
      <c r="S11" s="143"/>
      <c r="T11" s="141" t="s">
        <v>82</v>
      </c>
      <c r="U11" s="142">
        <v>0</v>
      </c>
      <c r="V11" s="143"/>
      <c r="W11" s="141">
        <v>0</v>
      </c>
      <c r="X11" s="142"/>
      <c r="Y11" s="143"/>
      <c r="Z11" s="141">
        <v>0</v>
      </c>
      <c r="AA11" s="142"/>
      <c r="AB11" s="143"/>
      <c r="AC11" s="141">
        <v>0</v>
      </c>
      <c r="AD11" s="142"/>
      <c r="AE11" s="143"/>
      <c r="AF11" s="141" t="s">
        <v>82</v>
      </c>
      <c r="AG11" s="142" t="s">
        <v>82</v>
      </c>
      <c r="AH11" s="143" t="s">
        <v>82</v>
      </c>
      <c r="AI11" s="141"/>
      <c r="AJ11" s="142"/>
      <c r="AK11" s="143"/>
      <c r="AL11" s="83"/>
      <c r="AM11" s="152"/>
    </row>
    <row r="12" spans="1:39" ht="15" customHeight="1">
      <c r="A12" s="33">
        <v>2</v>
      </c>
      <c r="B12" s="135">
        <v>50</v>
      </c>
      <c r="C12" s="132" t="s">
        <v>68</v>
      </c>
      <c r="D12" s="132" t="s">
        <v>69</v>
      </c>
      <c r="E12" s="136" t="s">
        <v>70</v>
      </c>
      <c r="F12" s="148" t="s">
        <v>8</v>
      </c>
      <c r="G12" s="150">
        <v>172</v>
      </c>
      <c r="H12" s="138"/>
      <c r="I12" s="139"/>
      <c r="J12" s="140"/>
      <c r="K12" s="138"/>
      <c r="L12" s="139"/>
      <c r="M12" s="140"/>
      <c r="N12" s="138"/>
      <c r="O12" s="139"/>
      <c r="P12" s="140"/>
      <c r="Q12" s="138"/>
      <c r="R12" s="139"/>
      <c r="S12" s="140"/>
      <c r="T12" s="138"/>
      <c r="U12" s="139"/>
      <c r="V12" s="140"/>
      <c r="W12" s="138"/>
      <c r="X12" s="139"/>
      <c r="Y12" s="140"/>
      <c r="Z12" s="138"/>
      <c r="AA12" s="139"/>
      <c r="AB12" s="140"/>
      <c r="AC12" s="138"/>
      <c r="AD12" s="139"/>
      <c r="AE12" s="140"/>
      <c r="AF12" s="138"/>
      <c r="AG12" s="139"/>
      <c r="AH12" s="140"/>
      <c r="AI12" s="138">
        <v>0</v>
      </c>
      <c r="AJ12" s="139"/>
      <c r="AK12" s="140"/>
      <c r="AL12" s="31">
        <v>1.96</v>
      </c>
      <c r="AM12" s="122">
        <f>IF(ISBLANK(AL12),"",TRUNC(0.8465*(AL12*100-75)^1.42))</f>
        <v>767</v>
      </c>
    </row>
    <row r="13" spans="1:39" ht="15" customHeight="1" thickBot="1">
      <c r="A13" s="70"/>
      <c r="B13" s="70"/>
      <c r="C13" s="70"/>
      <c r="D13" s="70"/>
      <c r="E13" s="70"/>
      <c r="F13" s="70"/>
      <c r="G13" s="147"/>
      <c r="H13" s="141">
        <v>0</v>
      </c>
      <c r="I13" s="142"/>
      <c r="J13" s="143"/>
      <c r="K13" s="141">
        <v>0</v>
      </c>
      <c r="L13" s="142"/>
      <c r="M13" s="143"/>
      <c r="N13" s="141">
        <v>0</v>
      </c>
      <c r="O13" s="142"/>
      <c r="P13" s="143"/>
      <c r="Q13" s="141">
        <v>0</v>
      </c>
      <c r="R13" s="142"/>
      <c r="S13" s="143"/>
      <c r="T13" s="141">
        <v>0</v>
      </c>
      <c r="U13" s="142"/>
      <c r="V13" s="143"/>
      <c r="W13" s="141">
        <v>0</v>
      </c>
      <c r="X13" s="142"/>
      <c r="Y13" s="143"/>
      <c r="Z13" s="141">
        <v>0</v>
      </c>
      <c r="AA13" s="142"/>
      <c r="AB13" s="143"/>
      <c r="AC13" s="141" t="s">
        <v>82</v>
      </c>
      <c r="AD13" s="142" t="s">
        <v>82</v>
      </c>
      <c r="AE13" s="143">
        <v>0</v>
      </c>
      <c r="AF13" s="141" t="s">
        <v>82</v>
      </c>
      <c r="AG13" s="142" t="s">
        <v>82</v>
      </c>
      <c r="AH13" s="143" t="s">
        <v>82</v>
      </c>
      <c r="AI13" s="141"/>
      <c r="AJ13" s="142"/>
      <c r="AK13" s="143"/>
      <c r="AL13" s="83">
        <f>AL12</f>
        <v>1.96</v>
      </c>
      <c r="AM13" s="152"/>
    </row>
    <row r="14" spans="1:39" ht="15" customHeight="1">
      <c r="A14" s="33">
        <v>3</v>
      </c>
      <c r="B14" s="135">
        <v>33</v>
      </c>
      <c r="C14" s="132" t="s">
        <v>56</v>
      </c>
      <c r="D14" s="132" t="s">
        <v>57</v>
      </c>
      <c r="E14" s="136" t="s">
        <v>58</v>
      </c>
      <c r="F14" s="134" t="s">
        <v>31</v>
      </c>
      <c r="G14" s="146">
        <v>160</v>
      </c>
      <c r="H14" s="138"/>
      <c r="I14" s="139"/>
      <c r="J14" s="140"/>
      <c r="K14" s="138"/>
      <c r="L14" s="139"/>
      <c r="M14" s="140"/>
      <c r="N14" s="138"/>
      <c r="O14" s="139"/>
      <c r="P14" s="140"/>
      <c r="Q14" s="138"/>
      <c r="R14" s="139"/>
      <c r="S14" s="140"/>
      <c r="T14" s="138"/>
      <c r="U14" s="139"/>
      <c r="V14" s="140"/>
      <c r="W14" s="138">
        <v>0</v>
      </c>
      <c r="X14" s="139"/>
      <c r="Y14" s="140"/>
      <c r="Z14" s="138">
        <v>0</v>
      </c>
      <c r="AA14" s="139"/>
      <c r="AB14" s="140"/>
      <c r="AC14" s="138" t="s">
        <v>82</v>
      </c>
      <c r="AD14" s="139">
        <v>0</v>
      </c>
      <c r="AE14" s="140"/>
      <c r="AF14" s="138">
        <v>0</v>
      </c>
      <c r="AG14" s="139"/>
      <c r="AH14" s="140"/>
      <c r="AI14" s="138">
        <v>0</v>
      </c>
      <c r="AJ14" s="139"/>
      <c r="AK14" s="140"/>
      <c r="AL14" s="31">
        <v>1.84</v>
      </c>
      <c r="AM14" s="122">
        <f>IF(ISBLANK(AL14),"",TRUNC(0.8465*(AL14*100-75)^1.42))</f>
        <v>661</v>
      </c>
    </row>
    <row r="15" spans="1:39" ht="15" customHeight="1" thickBot="1">
      <c r="A15" s="70"/>
      <c r="B15" s="70"/>
      <c r="C15" s="70"/>
      <c r="D15" s="70"/>
      <c r="E15" s="70"/>
      <c r="F15" s="70"/>
      <c r="G15" s="147"/>
      <c r="H15" s="141" t="s">
        <v>82</v>
      </c>
      <c r="I15" s="142">
        <v>0</v>
      </c>
      <c r="J15" s="143"/>
      <c r="K15" s="141" t="s">
        <v>82</v>
      </c>
      <c r="L15" s="142">
        <v>0</v>
      </c>
      <c r="M15" s="143"/>
      <c r="N15" s="141">
        <v>0</v>
      </c>
      <c r="O15" s="142"/>
      <c r="P15" s="143"/>
      <c r="Q15" s="141">
        <v>0</v>
      </c>
      <c r="R15" s="142"/>
      <c r="S15" s="143"/>
      <c r="T15" s="141" t="s">
        <v>82</v>
      </c>
      <c r="U15" s="142" t="s">
        <v>82</v>
      </c>
      <c r="V15" s="143" t="s">
        <v>82</v>
      </c>
      <c r="W15" s="141"/>
      <c r="X15" s="142"/>
      <c r="Y15" s="143"/>
      <c r="Z15" s="141"/>
      <c r="AA15" s="142"/>
      <c r="AB15" s="143"/>
      <c r="AC15" s="141"/>
      <c r="AD15" s="142"/>
      <c r="AE15" s="143"/>
      <c r="AF15" s="141"/>
      <c r="AG15" s="142"/>
      <c r="AH15" s="143"/>
      <c r="AI15" s="141"/>
      <c r="AJ15" s="142"/>
      <c r="AK15" s="143"/>
      <c r="AL15" s="83">
        <f>AL14</f>
        <v>1.84</v>
      </c>
      <c r="AM15" s="152"/>
    </row>
    <row r="16" spans="1:39" ht="15" customHeight="1">
      <c r="A16" s="33">
        <v>4</v>
      </c>
      <c r="B16" s="135">
        <v>12</v>
      </c>
      <c r="C16" s="132" t="s">
        <v>38</v>
      </c>
      <c r="D16" s="132" t="s">
        <v>39</v>
      </c>
      <c r="E16" s="136" t="s">
        <v>40</v>
      </c>
      <c r="F16" s="134" t="s">
        <v>30</v>
      </c>
      <c r="G16" s="150">
        <v>160</v>
      </c>
      <c r="H16" s="138"/>
      <c r="I16" s="139"/>
      <c r="J16" s="140"/>
      <c r="K16" s="138"/>
      <c r="L16" s="139"/>
      <c r="M16" s="140"/>
      <c r="N16" s="138"/>
      <c r="O16" s="139"/>
      <c r="P16" s="140"/>
      <c r="Q16" s="138"/>
      <c r="R16" s="139"/>
      <c r="S16" s="140"/>
      <c r="T16" s="138"/>
      <c r="U16" s="139"/>
      <c r="V16" s="140"/>
      <c r="W16" s="138">
        <v>0</v>
      </c>
      <c r="X16" s="139"/>
      <c r="Y16" s="140"/>
      <c r="Z16" s="138">
        <v>0</v>
      </c>
      <c r="AA16" s="139"/>
      <c r="AB16" s="140"/>
      <c r="AC16" s="138">
        <v>0</v>
      </c>
      <c r="AD16" s="139"/>
      <c r="AE16" s="140"/>
      <c r="AF16" s="138">
        <v>0</v>
      </c>
      <c r="AG16" s="139"/>
      <c r="AH16" s="140"/>
      <c r="AI16" s="138">
        <v>0</v>
      </c>
      <c r="AJ16" s="139"/>
      <c r="AK16" s="140"/>
      <c r="AL16" s="31">
        <v>1.84</v>
      </c>
      <c r="AM16" s="122">
        <f>IF(ISBLANK(AL16),"",TRUNC(0.8465*(AL16*100-75)^1.42))</f>
        <v>661</v>
      </c>
    </row>
    <row r="17" spans="1:39" ht="15" customHeight="1" thickBot="1">
      <c r="A17" s="70"/>
      <c r="B17" s="70"/>
      <c r="C17" s="70"/>
      <c r="D17" s="70"/>
      <c r="E17" s="70"/>
      <c r="F17" s="70"/>
      <c r="G17" s="147"/>
      <c r="H17" s="141" t="s">
        <v>82</v>
      </c>
      <c r="I17" s="142">
        <v>0</v>
      </c>
      <c r="J17" s="143"/>
      <c r="K17" s="141">
        <v>0</v>
      </c>
      <c r="L17" s="142"/>
      <c r="M17" s="143"/>
      <c r="N17" s="141">
        <v>0</v>
      </c>
      <c r="O17" s="142"/>
      <c r="P17" s="143"/>
      <c r="Q17" s="141" t="s">
        <v>82</v>
      </c>
      <c r="R17" s="142" t="s">
        <v>82</v>
      </c>
      <c r="S17" s="143">
        <v>0</v>
      </c>
      <c r="T17" s="141" t="s">
        <v>82</v>
      </c>
      <c r="U17" s="142" t="s">
        <v>82</v>
      </c>
      <c r="V17" s="143" t="s">
        <v>82</v>
      </c>
      <c r="W17" s="141"/>
      <c r="X17" s="142"/>
      <c r="Y17" s="143"/>
      <c r="Z17" s="141"/>
      <c r="AA17" s="142"/>
      <c r="AB17" s="143"/>
      <c r="AC17" s="141"/>
      <c r="AD17" s="142"/>
      <c r="AE17" s="143"/>
      <c r="AF17" s="141"/>
      <c r="AG17" s="142"/>
      <c r="AH17" s="143"/>
      <c r="AI17" s="141"/>
      <c r="AJ17" s="142"/>
      <c r="AK17" s="143"/>
      <c r="AL17" s="83">
        <f>AL16</f>
        <v>1.84</v>
      </c>
      <c r="AM17" s="152"/>
    </row>
    <row r="18" spans="1:39" ht="15" customHeight="1">
      <c r="A18" s="33">
        <v>5</v>
      </c>
      <c r="B18" s="135">
        <v>32</v>
      </c>
      <c r="C18" s="132" t="s">
        <v>53</v>
      </c>
      <c r="D18" s="132" t="s">
        <v>54</v>
      </c>
      <c r="E18" s="136" t="s">
        <v>55</v>
      </c>
      <c r="F18" s="134" t="s">
        <v>31</v>
      </c>
      <c r="G18" s="150">
        <v>166</v>
      </c>
      <c r="H18" s="138"/>
      <c r="I18" s="139"/>
      <c r="J18" s="140"/>
      <c r="K18" s="138"/>
      <c r="L18" s="139"/>
      <c r="M18" s="140"/>
      <c r="N18" s="138"/>
      <c r="O18" s="139"/>
      <c r="P18" s="140"/>
      <c r="Q18" s="138"/>
      <c r="R18" s="139"/>
      <c r="S18" s="140"/>
      <c r="T18" s="138"/>
      <c r="U18" s="139"/>
      <c r="V18" s="140"/>
      <c r="W18" s="138"/>
      <c r="X18" s="139"/>
      <c r="Y18" s="140"/>
      <c r="Z18" s="138"/>
      <c r="AA18" s="139"/>
      <c r="AB18" s="140"/>
      <c r="AC18" s="138">
        <v>0</v>
      </c>
      <c r="AD18" s="139"/>
      <c r="AE18" s="140"/>
      <c r="AF18" s="138">
        <v>0</v>
      </c>
      <c r="AG18" s="139"/>
      <c r="AH18" s="140"/>
      <c r="AI18" s="138">
        <v>0</v>
      </c>
      <c r="AJ18" s="139"/>
      <c r="AK18" s="140"/>
      <c r="AL18" s="31">
        <v>1.81</v>
      </c>
      <c r="AM18" s="122">
        <f>IF(ISBLANK(AL18),"",TRUNC(0.8465*(AL18*100-75)^1.42))</f>
        <v>636</v>
      </c>
    </row>
    <row r="19" spans="1:39" ht="15" customHeight="1" thickBot="1">
      <c r="A19" s="70"/>
      <c r="B19" s="70"/>
      <c r="C19" s="70"/>
      <c r="D19" s="70"/>
      <c r="E19" s="70"/>
      <c r="F19" s="70"/>
      <c r="G19" s="149"/>
      <c r="H19" s="141" t="s">
        <v>82</v>
      </c>
      <c r="I19" s="142">
        <v>0</v>
      </c>
      <c r="J19" s="143"/>
      <c r="K19" s="141">
        <v>0</v>
      </c>
      <c r="L19" s="142"/>
      <c r="M19" s="143"/>
      <c r="N19" s="141">
        <v>0</v>
      </c>
      <c r="O19" s="142"/>
      <c r="P19" s="143"/>
      <c r="Q19" s="141" t="s">
        <v>82</v>
      </c>
      <c r="R19" s="142" t="s">
        <v>82</v>
      </c>
      <c r="S19" s="143" t="s">
        <v>82</v>
      </c>
      <c r="T19" s="141"/>
      <c r="U19" s="142"/>
      <c r="V19" s="143"/>
      <c r="W19" s="141"/>
      <c r="X19" s="142"/>
      <c r="Y19" s="143"/>
      <c r="Z19" s="141"/>
      <c r="AA19" s="142"/>
      <c r="AB19" s="143"/>
      <c r="AC19" s="141"/>
      <c r="AD19" s="142"/>
      <c r="AE19" s="143"/>
      <c r="AF19" s="141"/>
      <c r="AG19" s="142"/>
      <c r="AH19" s="143"/>
      <c r="AI19" s="141"/>
      <c r="AJ19" s="142"/>
      <c r="AK19" s="143"/>
      <c r="AL19" s="83">
        <f>AL18</f>
        <v>1.81</v>
      </c>
      <c r="AM19" s="152"/>
    </row>
    <row r="20" spans="1:39" ht="15" customHeight="1">
      <c r="A20" s="33">
        <v>6</v>
      </c>
      <c r="B20" s="135">
        <v>31</v>
      </c>
      <c r="C20" s="132" t="s">
        <v>50</v>
      </c>
      <c r="D20" s="132" t="s">
        <v>51</v>
      </c>
      <c r="E20" s="136" t="s">
        <v>52</v>
      </c>
      <c r="F20" s="134" t="s">
        <v>31</v>
      </c>
      <c r="G20" s="150">
        <v>166</v>
      </c>
      <c r="H20" s="138"/>
      <c r="I20" s="139"/>
      <c r="J20" s="140"/>
      <c r="K20" s="138"/>
      <c r="L20" s="139"/>
      <c r="M20" s="140"/>
      <c r="N20" s="138"/>
      <c r="O20" s="139"/>
      <c r="P20" s="140"/>
      <c r="Q20" s="138"/>
      <c r="R20" s="139"/>
      <c r="S20" s="140"/>
      <c r="T20" s="138"/>
      <c r="U20" s="139"/>
      <c r="V20" s="140"/>
      <c r="W20" s="138"/>
      <c r="X20" s="139"/>
      <c r="Y20" s="140"/>
      <c r="Z20" s="138"/>
      <c r="AA20" s="139"/>
      <c r="AB20" s="140"/>
      <c r="AC20" s="138">
        <v>0</v>
      </c>
      <c r="AD20" s="139"/>
      <c r="AE20" s="140"/>
      <c r="AF20" s="138">
        <v>0</v>
      </c>
      <c r="AG20" s="139"/>
      <c r="AH20" s="140"/>
      <c r="AI20" s="138">
        <v>0</v>
      </c>
      <c r="AJ20" s="139"/>
      <c r="AK20" s="140"/>
      <c r="AL20" s="31">
        <v>1.81</v>
      </c>
      <c r="AM20" s="122">
        <f>IF(ISBLANK(AL20),"",TRUNC(0.8465*(AL20*100-75)^1.42))</f>
        <v>636</v>
      </c>
    </row>
    <row r="21" spans="1:39" ht="15" customHeight="1" thickBot="1">
      <c r="A21" s="70"/>
      <c r="B21" s="70"/>
      <c r="C21" s="70"/>
      <c r="D21" s="70"/>
      <c r="E21" s="70"/>
      <c r="F21" s="70"/>
      <c r="G21" s="149"/>
      <c r="H21" s="141" t="s">
        <v>82</v>
      </c>
      <c r="I21" s="142">
        <v>0</v>
      </c>
      <c r="J21" s="143"/>
      <c r="K21" s="141">
        <v>0</v>
      </c>
      <c r="L21" s="142"/>
      <c r="M21" s="143"/>
      <c r="N21" s="141">
        <v>0</v>
      </c>
      <c r="O21" s="142"/>
      <c r="P21" s="143"/>
      <c r="Q21" s="141" t="s">
        <v>82</v>
      </c>
      <c r="R21" s="142" t="s">
        <v>82</v>
      </c>
      <c r="S21" s="143" t="s">
        <v>82</v>
      </c>
      <c r="T21" s="141"/>
      <c r="U21" s="142"/>
      <c r="V21" s="143"/>
      <c r="W21" s="141"/>
      <c r="X21" s="142"/>
      <c r="Y21" s="143"/>
      <c r="Z21" s="141"/>
      <c r="AA21" s="142"/>
      <c r="AB21" s="143"/>
      <c r="AC21" s="141"/>
      <c r="AD21" s="142"/>
      <c r="AE21" s="143"/>
      <c r="AF21" s="141"/>
      <c r="AG21" s="142"/>
      <c r="AH21" s="143"/>
      <c r="AI21" s="141"/>
      <c r="AJ21" s="142"/>
      <c r="AK21" s="143"/>
      <c r="AL21" s="83">
        <f>AL20</f>
        <v>1.81</v>
      </c>
      <c r="AM21" s="152"/>
    </row>
    <row r="22" spans="1:39" ht="15" customHeight="1">
      <c r="A22" s="33">
        <v>7</v>
      </c>
      <c r="B22" s="135">
        <v>53</v>
      </c>
      <c r="C22" s="132" t="s">
        <v>74</v>
      </c>
      <c r="D22" s="132" t="s">
        <v>75</v>
      </c>
      <c r="E22" s="136" t="s">
        <v>76</v>
      </c>
      <c r="F22" s="134" t="s">
        <v>8</v>
      </c>
      <c r="G22" s="150">
        <v>166</v>
      </c>
      <c r="H22" s="138"/>
      <c r="I22" s="139"/>
      <c r="J22" s="140"/>
      <c r="K22" s="138"/>
      <c r="L22" s="139"/>
      <c r="M22" s="140"/>
      <c r="N22" s="138"/>
      <c r="O22" s="139"/>
      <c r="P22" s="140"/>
      <c r="Q22" s="138"/>
      <c r="R22" s="139"/>
      <c r="S22" s="140"/>
      <c r="T22" s="138"/>
      <c r="U22" s="139"/>
      <c r="V22" s="140"/>
      <c r="W22" s="138"/>
      <c r="X22" s="139"/>
      <c r="Y22" s="140"/>
      <c r="Z22" s="138"/>
      <c r="AA22" s="139"/>
      <c r="AB22" s="140"/>
      <c r="AC22" s="138">
        <v>0</v>
      </c>
      <c r="AD22" s="139"/>
      <c r="AE22" s="140"/>
      <c r="AF22" s="138">
        <v>0</v>
      </c>
      <c r="AG22" s="139"/>
      <c r="AH22" s="140"/>
      <c r="AI22" s="138">
        <v>0</v>
      </c>
      <c r="AJ22" s="139"/>
      <c r="AK22" s="140"/>
      <c r="AL22" s="31">
        <v>1.78</v>
      </c>
      <c r="AM22" s="122">
        <f>IF(ISBLANK(AL22),"",TRUNC(0.8465*(AL22*100-75)^1.42))</f>
        <v>610</v>
      </c>
    </row>
    <row r="23" spans="1:39" ht="15" customHeight="1" thickBot="1">
      <c r="A23" s="70"/>
      <c r="B23" s="70"/>
      <c r="C23" s="70"/>
      <c r="D23" s="70"/>
      <c r="E23" s="70"/>
      <c r="F23" s="70"/>
      <c r="G23" s="149"/>
      <c r="H23" s="141">
        <v>0</v>
      </c>
      <c r="I23" s="142"/>
      <c r="J23" s="143"/>
      <c r="K23" s="141">
        <v>0</v>
      </c>
      <c r="L23" s="142"/>
      <c r="M23" s="143"/>
      <c r="N23" s="141" t="s">
        <v>82</v>
      </c>
      <c r="O23" s="142" t="s">
        <v>82</v>
      </c>
      <c r="P23" s="143" t="s">
        <v>82</v>
      </c>
      <c r="Q23" s="141"/>
      <c r="R23" s="142"/>
      <c r="S23" s="143"/>
      <c r="T23" s="141"/>
      <c r="U23" s="142"/>
      <c r="V23" s="143"/>
      <c r="W23" s="141"/>
      <c r="X23" s="142"/>
      <c r="Y23" s="143"/>
      <c r="Z23" s="141"/>
      <c r="AA23" s="142"/>
      <c r="AB23" s="143"/>
      <c r="AC23" s="141"/>
      <c r="AD23" s="142"/>
      <c r="AE23" s="143"/>
      <c r="AF23" s="141"/>
      <c r="AG23" s="142"/>
      <c r="AH23" s="143"/>
      <c r="AI23" s="141"/>
      <c r="AJ23" s="142"/>
      <c r="AK23" s="143"/>
      <c r="AL23" s="83">
        <f>AL22</f>
        <v>1.78</v>
      </c>
      <c r="AM23" s="152"/>
    </row>
    <row r="24" spans="1:39" ht="15" customHeight="1">
      <c r="A24" s="33">
        <v>8</v>
      </c>
      <c r="B24" s="135">
        <v>34</v>
      </c>
      <c r="C24" s="132" t="s">
        <v>59</v>
      </c>
      <c r="D24" s="132" t="s">
        <v>60</v>
      </c>
      <c r="E24" s="136" t="s">
        <v>61</v>
      </c>
      <c r="F24" s="134" t="s">
        <v>31</v>
      </c>
      <c r="G24" s="150">
        <v>166</v>
      </c>
      <c r="H24" s="138"/>
      <c r="I24" s="139"/>
      <c r="J24" s="140"/>
      <c r="K24" s="138"/>
      <c r="L24" s="139"/>
      <c r="M24" s="140"/>
      <c r="N24" s="138"/>
      <c r="O24" s="139"/>
      <c r="P24" s="140"/>
      <c r="Q24" s="138"/>
      <c r="R24" s="139"/>
      <c r="S24" s="140"/>
      <c r="T24" s="138"/>
      <c r="U24" s="139"/>
      <c r="V24" s="140"/>
      <c r="W24" s="138"/>
      <c r="X24" s="139"/>
      <c r="Y24" s="140"/>
      <c r="Z24" s="138"/>
      <c r="AA24" s="139"/>
      <c r="AB24" s="140"/>
      <c r="AC24" s="138">
        <v>0</v>
      </c>
      <c r="AD24" s="139"/>
      <c r="AE24" s="140"/>
      <c r="AF24" s="138">
        <v>0</v>
      </c>
      <c r="AG24" s="139"/>
      <c r="AH24" s="140"/>
      <c r="AI24" s="138" t="s">
        <v>82</v>
      </c>
      <c r="AJ24" s="139" t="s">
        <v>82</v>
      </c>
      <c r="AK24" s="140">
        <v>0</v>
      </c>
      <c r="AL24" s="31">
        <v>1.78</v>
      </c>
      <c r="AM24" s="122">
        <f>IF(ISBLANK(AL24),"",TRUNC(0.8465*(AL24*100-75)^1.42))</f>
        <v>610</v>
      </c>
    </row>
    <row r="25" spans="1:39" ht="15" customHeight="1" thickBot="1">
      <c r="A25" s="70"/>
      <c r="B25" s="70"/>
      <c r="C25" s="70"/>
      <c r="D25" s="70"/>
      <c r="E25" s="70"/>
      <c r="F25" s="70"/>
      <c r="G25" s="149"/>
      <c r="H25" s="141" t="s">
        <v>82</v>
      </c>
      <c r="I25" s="142">
        <v>0</v>
      </c>
      <c r="J25" s="143"/>
      <c r="K25" s="141" t="s">
        <v>82</v>
      </c>
      <c r="L25" s="142" t="s">
        <v>82</v>
      </c>
      <c r="M25" s="143">
        <v>0</v>
      </c>
      <c r="N25" s="141" t="s">
        <v>82</v>
      </c>
      <c r="O25" s="142" t="s">
        <v>82</v>
      </c>
      <c r="P25" s="143" t="s">
        <v>82</v>
      </c>
      <c r="Q25" s="141"/>
      <c r="R25" s="142"/>
      <c r="S25" s="143"/>
      <c r="T25" s="141"/>
      <c r="U25" s="142"/>
      <c r="V25" s="143"/>
      <c r="W25" s="141"/>
      <c r="X25" s="142"/>
      <c r="Y25" s="143"/>
      <c r="Z25" s="141"/>
      <c r="AA25" s="142"/>
      <c r="AB25" s="143"/>
      <c r="AC25" s="141"/>
      <c r="AD25" s="142"/>
      <c r="AE25" s="143"/>
      <c r="AF25" s="141"/>
      <c r="AG25" s="142"/>
      <c r="AH25" s="143"/>
      <c r="AI25" s="141"/>
      <c r="AJ25" s="142"/>
      <c r="AK25" s="143"/>
      <c r="AL25" s="83">
        <f>AL24</f>
        <v>1.78</v>
      </c>
      <c r="AM25" s="152"/>
    </row>
    <row r="26" spans="1:39" ht="15" customHeight="1">
      <c r="A26" s="33">
        <v>9</v>
      </c>
      <c r="B26" s="135">
        <v>51</v>
      </c>
      <c r="C26" s="132" t="s">
        <v>71</v>
      </c>
      <c r="D26" s="132" t="s">
        <v>72</v>
      </c>
      <c r="E26" s="136" t="s">
        <v>73</v>
      </c>
      <c r="F26" s="134" t="s">
        <v>8</v>
      </c>
      <c r="G26" s="150">
        <v>160</v>
      </c>
      <c r="H26" s="138"/>
      <c r="I26" s="139"/>
      <c r="J26" s="140"/>
      <c r="K26" s="138"/>
      <c r="L26" s="139"/>
      <c r="M26" s="140"/>
      <c r="N26" s="138"/>
      <c r="O26" s="139"/>
      <c r="P26" s="140"/>
      <c r="Q26" s="138"/>
      <c r="R26" s="139"/>
      <c r="S26" s="140"/>
      <c r="T26" s="138"/>
      <c r="U26" s="139"/>
      <c r="V26" s="140"/>
      <c r="W26" s="138">
        <v>0</v>
      </c>
      <c r="X26" s="139"/>
      <c r="Y26" s="140"/>
      <c r="Z26" s="138" t="s">
        <v>82</v>
      </c>
      <c r="AA26" s="139">
        <v>0</v>
      </c>
      <c r="AB26" s="140"/>
      <c r="AC26" s="138" t="s">
        <v>82</v>
      </c>
      <c r="AD26" s="139">
        <v>0</v>
      </c>
      <c r="AE26" s="140"/>
      <c r="AF26" s="138" t="s">
        <v>82</v>
      </c>
      <c r="AG26" s="139">
        <v>0</v>
      </c>
      <c r="AH26" s="140"/>
      <c r="AI26" s="138">
        <v>0</v>
      </c>
      <c r="AJ26" s="139"/>
      <c r="AK26" s="140"/>
      <c r="AL26" s="31">
        <v>1.75</v>
      </c>
      <c r="AM26" s="122">
        <f>IF(ISBLANK(AL26),"",TRUNC(0.8465*(AL26*100-75)^1.42))</f>
        <v>585</v>
      </c>
    </row>
    <row r="27" spans="1:39" ht="15" customHeight="1" thickBot="1">
      <c r="A27" s="70"/>
      <c r="B27" s="70"/>
      <c r="C27" s="70"/>
      <c r="D27" s="70"/>
      <c r="E27" s="70"/>
      <c r="F27" s="70"/>
      <c r="G27" s="149"/>
      <c r="H27" s="141" t="s">
        <v>82</v>
      </c>
      <c r="I27" s="142">
        <v>0</v>
      </c>
      <c r="J27" s="143"/>
      <c r="K27" s="141" t="s">
        <v>82</v>
      </c>
      <c r="L27" s="142" t="s">
        <v>82</v>
      </c>
      <c r="M27" s="143" t="s">
        <v>82</v>
      </c>
      <c r="N27" s="141"/>
      <c r="O27" s="142"/>
      <c r="P27" s="143"/>
      <c r="Q27" s="141"/>
      <c r="R27" s="142"/>
      <c r="S27" s="143"/>
      <c r="T27" s="141"/>
      <c r="U27" s="142"/>
      <c r="V27" s="143"/>
      <c r="W27" s="141"/>
      <c r="X27" s="142"/>
      <c r="Y27" s="143"/>
      <c r="Z27" s="141"/>
      <c r="AA27" s="142"/>
      <c r="AB27" s="143"/>
      <c r="AC27" s="141"/>
      <c r="AD27" s="142"/>
      <c r="AE27" s="143"/>
      <c r="AF27" s="141"/>
      <c r="AG27" s="142"/>
      <c r="AH27" s="143"/>
      <c r="AI27" s="141"/>
      <c r="AJ27" s="142"/>
      <c r="AK27" s="143"/>
      <c r="AL27" s="83">
        <f>AL26</f>
        <v>1.75</v>
      </c>
      <c r="AM27" s="152"/>
    </row>
    <row r="28" spans="1:39" ht="15" customHeight="1">
      <c r="A28" s="33">
        <v>10</v>
      </c>
      <c r="B28" s="135">
        <v>15</v>
      </c>
      <c r="C28" s="132" t="s">
        <v>47</v>
      </c>
      <c r="D28" s="132" t="s">
        <v>48</v>
      </c>
      <c r="E28" s="136" t="s">
        <v>49</v>
      </c>
      <c r="F28" s="134" t="s">
        <v>30</v>
      </c>
      <c r="G28" s="150">
        <v>145</v>
      </c>
      <c r="H28" s="138">
        <v>0</v>
      </c>
      <c r="I28" s="139"/>
      <c r="J28" s="140"/>
      <c r="K28" s="138">
        <v>0</v>
      </c>
      <c r="L28" s="139"/>
      <c r="M28" s="140"/>
      <c r="N28" s="138">
        <v>0</v>
      </c>
      <c r="O28" s="139"/>
      <c r="P28" s="140"/>
      <c r="Q28" s="138">
        <v>0</v>
      </c>
      <c r="R28" s="139"/>
      <c r="S28" s="140"/>
      <c r="T28" s="138">
        <v>0</v>
      </c>
      <c r="U28" s="139"/>
      <c r="V28" s="140"/>
      <c r="W28" s="138">
        <v>0</v>
      </c>
      <c r="X28" s="139"/>
      <c r="Y28" s="140"/>
      <c r="Z28" s="138">
        <v>0</v>
      </c>
      <c r="AA28" s="139"/>
      <c r="AB28" s="140"/>
      <c r="AC28" s="138">
        <v>0</v>
      </c>
      <c r="AD28" s="139"/>
      <c r="AE28" s="140"/>
      <c r="AF28" s="138" t="s">
        <v>82</v>
      </c>
      <c r="AG28" s="139" t="s">
        <v>82</v>
      </c>
      <c r="AH28" s="140" t="s">
        <v>82</v>
      </c>
      <c r="AI28" s="138"/>
      <c r="AJ28" s="139"/>
      <c r="AK28" s="140"/>
      <c r="AL28" s="31">
        <v>1.66</v>
      </c>
      <c r="AM28" s="122">
        <f>IF(ISBLANK(AL28),"",TRUNC(0.8465*(AL28*100-75)^1.42))</f>
        <v>512</v>
      </c>
    </row>
    <row r="29" spans="1:39" ht="15" customHeight="1" thickBot="1">
      <c r="A29" s="70"/>
      <c r="B29" s="70"/>
      <c r="C29" s="70"/>
      <c r="D29" s="70"/>
      <c r="E29" s="70"/>
      <c r="F29" s="70"/>
      <c r="G29" s="149"/>
      <c r="H29" s="141"/>
      <c r="I29" s="142"/>
      <c r="J29" s="143"/>
      <c r="K29" s="141"/>
      <c r="L29" s="142"/>
      <c r="M29" s="143"/>
      <c r="N29" s="141"/>
      <c r="O29" s="142"/>
      <c r="P29" s="143"/>
      <c r="Q29" s="141"/>
      <c r="R29" s="142"/>
      <c r="S29" s="143"/>
      <c r="T29" s="141"/>
      <c r="U29" s="142"/>
      <c r="V29" s="143"/>
      <c r="W29" s="141"/>
      <c r="X29" s="142"/>
      <c r="Y29" s="143"/>
      <c r="Z29" s="141"/>
      <c r="AA29" s="142"/>
      <c r="AB29" s="143"/>
      <c r="AC29" s="141"/>
      <c r="AD29" s="142"/>
      <c r="AE29" s="143"/>
      <c r="AF29" s="141"/>
      <c r="AG29" s="142"/>
      <c r="AH29" s="143"/>
      <c r="AI29" s="141"/>
      <c r="AJ29" s="142"/>
      <c r="AK29" s="143"/>
      <c r="AL29" s="83">
        <f>AL28</f>
        <v>1.66</v>
      </c>
      <c r="AM29" s="152"/>
    </row>
    <row r="30" spans="1:39" ht="15" customHeight="1">
      <c r="A30" s="33">
        <v>11</v>
      </c>
      <c r="B30" s="135">
        <v>14</v>
      </c>
      <c r="C30" s="132" t="s">
        <v>44</v>
      </c>
      <c r="D30" s="132" t="s">
        <v>45</v>
      </c>
      <c r="E30" s="136" t="s">
        <v>46</v>
      </c>
      <c r="F30" s="134" t="s">
        <v>30</v>
      </c>
      <c r="G30" s="150">
        <v>154</v>
      </c>
      <c r="H30" s="138"/>
      <c r="I30" s="139"/>
      <c r="J30" s="140"/>
      <c r="K30" s="138"/>
      <c r="L30" s="139"/>
      <c r="M30" s="140"/>
      <c r="N30" s="138"/>
      <c r="O30" s="139"/>
      <c r="P30" s="140"/>
      <c r="Q30" s="138">
        <v>0</v>
      </c>
      <c r="R30" s="139"/>
      <c r="S30" s="140"/>
      <c r="T30" s="138">
        <v>0</v>
      </c>
      <c r="U30" s="139"/>
      <c r="V30" s="140"/>
      <c r="W30" s="138" t="s">
        <v>84</v>
      </c>
      <c r="X30" s="139">
        <v>0</v>
      </c>
      <c r="Y30" s="140"/>
      <c r="Z30" s="138" t="s">
        <v>82</v>
      </c>
      <c r="AA30" s="139" t="s">
        <v>82</v>
      </c>
      <c r="AB30" s="140" t="s">
        <v>82</v>
      </c>
      <c r="AC30" s="138"/>
      <c r="AD30" s="139"/>
      <c r="AE30" s="140"/>
      <c r="AF30" s="138"/>
      <c r="AG30" s="139"/>
      <c r="AH30" s="140"/>
      <c r="AI30" s="138"/>
      <c r="AJ30" s="139"/>
      <c r="AK30" s="140"/>
      <c r="AL30" s="31">
        <v>1.6</v>
      </c>
      <c r="AM30" s="122">
        <f>IF(ISBLANK(AL30),"",TRUNC(0.8465*(AL30*100-75)^1.42))</f>
        <v>464</v>
      </c>
    </row>
    <row r="31" spans="1:39" ht="15" customHeight="1" thickBot="1">
      <c r="A31" s="70"/>
      <c r="B31" s="70"/>
      <c r="C31" s="70"/>
      <c r="D31" s="70"/>
      <c r="E31" s="70"/>
      <c r="F31" s="70"/>
      <c r="G31" s="149"/>
      <c r="H31" s="141"/>
      <c r="I31" s="142"/>
      <c r="J31" s="143"/>
      <c r="K31" s="141"/>
      <c r="L31" s="142"/>
      <c r="M31" s="143"/>
      <c r="N31" s="141"/>
      <c r="O31" s="142"/>
      <c r="P31" s="143"/>
      <c r="Q31" s="141"/>
      <c r="R31" s="142"/>
      <c r="S31" s="143"/>
      <c r="T31" s="141"/>
      <c r="U31" s="142"/>
      <c r="V31" s="143"/>
      <c r="W31" s="141"/>
      <c r="X31" s="142"/>
      <c r="Y31" s="143"/>
      <c r="Z31" s="141"/>
      <c r="AA31" s="142"/>
      <c r="AB31" s="143"/>
      <c r="AC31" s="141"/>
      <c r="AD31" s="142"/>
      <c r="AE31" s="143"/>
      <c r="AF31" s="141"/>
      <c r="AG31" s="142"/>
      <c r="AH31" s="143"/>
      <c r="AI31" s="141"/>
      <c r="AJ31" s="142"/>
      <c r="AK31" s="143"/>
      <c r="AL31" s="83">
        <f>AL30</f>
        <v>1.6</v>
      </c>
      <c r="AM31" s="152"/>
    </row>
    <row r="32" spans="1:39" ht="15" customHeight="1">
      <c r="A32" s="33">
        <v>12</v>
      </c>
      <c r="B32" s="135">
        <v>52</v>
      </c>
      <c r="C32" s="132" t="s">
        <v>80</v>
      </c>
      <c r="D32" s="132" t="s">
        <v>78</v>
      </c>
      <c r="E32" s="136" t="s">
        <v>79</v>
      </c>
      <c r="F32" s="134" t="s">
        <v>8</v>
      </c>
      <c r="G32" s="150">
        <v>145</v>
      </c>
      <c r="H32" s="138">
        <v>0</v>
      </c>
      <c r="I32" s="139"/>
      <c r="J32" s="140"/>
      <c r="K32" s="138" t="s">
        <v>82</v>
      </c>
      <c r="L32" s="139">
        <v>0</v>
      </c>
      <c r="M32" s="140"/>
      <c r="N32" s="138">
        <v>0</v>
      </c>
      <c r="O32" s="139"/>
      <c r="P32" s="140"/>
      <c r="Q32" s="138">
        <v>0</v>
      </c>
      <c r="R32" s="139"/>
      <c r="S32" s="140"/>
      <c r="T32" s="138" t="s">
        <v>82</v>
      </c>
      <c r="U32" s="139" t="s">
        <v>82</v>
      </c>
      <c r="V32" s="140" t="s">
        <v>82</v>
      </c>
      <c r="W32" s="138"/>
      <c r="X32" s="139"/>
      <c r="Y32" s="140"/>
      <c r="Z32" s="138"/>
      <c r="AA32" s="139"/>
      <c r="AB32" s="140"/>
      <c r="AC32" s="138"/>
      <c r="AD32" s="139"/>
      <c r="AE32" s="140"/>
      <c r="AF32" s="138"/>
      <c r="AG32" s="139"/>
      <c r="AH32" s="140"/>
      <c r="AI32" s="138"/>
      <c r="AJ32" s="139"/>
      <c r="AK32" s="140"/>
      <c r="AL32" s="31">
        <v>1.54</v>
      </c>
      <c r="AM32" s="122">
        <f>IF(ISBLANK(AL32),"",TRUNC(0.8465*(AL32*100-75)^1.42))</f>
        <v>419</v>
      </c>
    </row>
    <row r="33" spans="1:39" ht="15" customHeight="1" thickBot="1">
      <c r="A33" s="70"/>
      <c r="B33" s="70"/>
      <c r="C33" s="70"/>
      <c r="D33" s="70"/>
      <c r="E33" s="70"/>
      <c r="F33" s="70"/>
      <c r="G33" s="147"/>
      <c r="H33" s="141"/>
      <c r="I33" s="142"/>
      <c r="J33" s="143"/>
      <c r="K33" s="141"/>
      <c r="L33" s="142"/>
      <c r="M33" s="143"/>
      <c r="N33" s="141"/>
      <c r="O33" s="142"/>
      <c r="P33" s="143"/>
      <c r="Q33" s="141"/>
      <c r="R33" s="142"/>
      <c r="S33" s="143"/>
      <c r="T33" s="141"/>
      <c r="U33" s="142"/>
      <c r="V33" s="143"/>
      <c r="W33" s="141"/>
      <c r="X33" s="142"/>
      <c r="Y33" s="143"/>
      <c r="Z33" s="141"/>
      <c r="AA33" s="142"/>
      <c r="AB33" s="143"/>
      <c r="AC33" s="141"/>
      <c r="AD33" s="142"/>
      <c r="AE33" s="143"/>
      <c r="AF33" s="141"/>
      <c r="AG33" s="142"/>
      <c r="AH33" s="143"/>
      <c r="AI33" s="141"/>
      <c r="AJ33" s="142"/>
      <c r="AK33" s="143"/>
      <c r="AL33" s="83">
        <f>AL32</f>
        <v>1.54</v>
      </c>
      <c r="AM33" s="152"/>
    </row>
    <row r="34" spans="1:39" ht="15.75">
      <c r="A34" s="33" t="s">
        <v>81</v>
      </c>
      <c r="B34" s="135">
        <v>37</v>
      </c>
      <c r="C34" s="132" t="s">
        <v>65</v>
      </c>
      <c r="D34" s="132" t="s">
        <v>66</v>
      </c>
      <c r="E34" s="136" t="s">
        <v>67</v>
      </c>
      <c r="F34" s="134" t="s">
        <v>31</v>
      </c>
      <c r="G34" s="146">
        <v>157</v>
      </c>
      <c r="H34" s="151"/>
      <c r="I34" s="139"/>
      <c r="J34" s="140"/>
      <c r="K34" s="138"/>
      <c r="L34" s="139"/>
      <c r="M34" s="140"/>
      <c r="N34" s="138"/>
      <c r="O34" s="139"/>
      <c r="P34" s="140"/>
      <c r="Q34" s="138"/>
      <c r="R34" s="139"/>
      <c r="S34" s="140"/>
      <c r="T34" s="138">
        <v>0</v>
      </c>
      <c r="U34" s="139"/>
      <c r="V34" s="140"/>
      <c r="W34" s="138">
        <v>0</v>
      </c>
      <c r="X34" s="139"/>
      <c r="Y34" s="140"/>
      <c r="Z34" s="138">
        <v>0</v>
      </c>
      <c r="AA34" s="139"/>
      <c r="AB34" s="140"/>
      <c r="AC34" s="138" t="s">
        <v>82</v>
      </c>
      <c r="AD34" s="139">
        <v>0</v>
      </c>
      <c r="AE34" s="140"/>
      <c r="AF34" s="138">
        <v>0</v>
      </c>
      <c r="AG34" s="139"/>
      <c r="AH34" s="140"/>
      <c r="AI34" s="138" t="s">
        <v>82</v>
      </c>
      <c r="AJ34" s="139">
        <v>0</v>
      </c>
      <c r="AK34" s="140"/>
      <c r="AL34" s="31">
        <v>1.81</v>
      </c>
      <c r="AM34" s="122">
        <f>IF(ISBLANK(AL34),"",TRUNC(0.8465*(AL34*100-75)^1.42))</f>
        <v>636</v>
      </c>
    </row>
    <row r="35" spans="1:39" ht="15.75" thickBot="1">
      <c r="A35" s="70"/>
      <c r="B35" s="70"/>
      <c r="C35" s="70"/>
      <c r="D35" s="70"/>
      <c r="E35" s="70"/>
      <c r="F35" s="70"/>
      <c r="G35" s="147"/>
      <c r="H35" s="141">
        <v>0</v>
      </c>
      <c r="I35" s="142"/>
      <c r="J35" s="143"/>
      <c r="K35" s="141" t="s">
        <v>82</v>
      </c>
      <c r="L35" s="142" t="s">
        <v>82</v>
      </c>
      <c r="M35" s="143">
        <v>0</v>
      </c>
      <c r="N35" s="141">
        <v>0</v>
      </c>
      <c r="O35" s="142"/>
      <c r="P35" s="143"/>
      <c r="Q35" s="141" t="s">
        <v>82</v>
      </c>
      <c r="R35" s="142" t="s">
        <v>82</v>
      </c>
      <c r="S35" s="143" t="s">
        <v>82</v>
      </c>
      <c r="T35" s="141"/>
      <c r="U35" s="142"/>
      <c r="V35" s="143"/>
      <c r="W35" s="141"/>
      <c r="X35" s="142"/>
      <c r="Y35" s="143"/>
      <c r="Z35" s="141"/>
      <c r="AA35" s="142"/>
      <c r="AB35" s="143"/>
      <c r="AC35" s="141"/>
      <c r="AD35" s="142"/>
      <c r="AE35" s="143"/>
      <c r="AF35" s="141"/>
      <c r="AG35" s="142"/>
      <c r="AH35" s="143"/>
      <c r="AI35" s="141"/>
      <c r="AJ35" s="142"/>
      <c r="AK35" s="143"/>
      <c r="AL35" s="83">
        <f>AL34</f>
        <v>1.81</v>
      </c>
      <c r="AM35" s="152"/>
    </row>
    <row r="36" spans="1:39" ht="15.75">
      <c r="A36" s="33" t="s">
        <v>81</v>
      </c>
      <c r="B36" s="135">
        <v>35</v>
      </c>
      <c r="C36" s="132" t="s">
        <v>62</v>
      </c>
      <c r="D36" s="132" t="s">
        <v>63</v>
      </c>
      <c r="E36" s="136" t="s">
        <v>64</v>
      </c>
      <c r="F36" s="134" t="s">
        <v>31</v>
      </c>
      <c r="G36" s="146">
        <v>166</v>
      </c>
      <c r="H36" s="151"/>
      <c r="I36" s="139"/>
      <c r="J36" s="140"/>
      <c r="K36" s="138"/>
      <c r="L36" s="139"/>
      <c r="M36" s="140"/>
      <c r="N36" s="138"/>
      <c r="O36" s="139"/>
      <c r="P36" s="140"/>
      <c r="Q36" s="138"/>
      <c r="R36" s="139"/>
      <c r="S36" s="140"/>
      <c r="T36" s="138"/>
      <c r="U36" s="139"/>
      <c r="V36" s="140"/>
      <c r="W36" s="138"/>
      <c r="X36" s="139"/>
      <c r="Y36" s="140"/>
      <c r="Z36" s="138"/>
      <c r="AA36" s="139"/>
      <c r="AB36" s="140"/>
      <c r="AC36" s="138">
        <v>0</v>
      </c>
      <c r="AD36" s="139"/>
      <c r="AE36" s="140"/>
      <c r="AF36" s="138">
        <v>0</v>
      </c>
      <c r="AG36" s="139"/>
      <c r="AH36" s="140"/>
      <c r="AI36" s="138">
        <v>0</v>
      </c>
      <c r="AJ36" s="139"/>
      <c r="AK36" s="140"/>
      <c r="AL36" s="31">
        <v>1.78</v>
      </c>
      <c r="AM36" s="122">
        <f>IF(ISBLANK(AL36),"",TRUNC(0.8465*(AL36*100-75)^1.42))</f>
        <v>610</v>
      </c>
    </row>
    <row r="37" spans="1:39" ht="15.75" thickBot="1">
      <c r="A37" s="70"/>
      <c r="B37" s="70"/>
      <c r="C37" s="70"/>
      <c r="D37" s="70"/>
      <c r="E37" s="70"/>
      <c r="F37" s="70"/>
      <c r="G37" s="147"/>
      <c r="H37" s="141">
        <v>0</v>
      </c>
      <c r="I37" s="142"/>
      <c r="J37" s="143"/>
      <c r="K37" s="141" t="s">
        <v>82</v>
      </c>
      <c r="L37" s="142">
        <v>0</v>
      </c>
      <c r="M37" s="143"/>
      <c r="N37" s="141" t="s">
        <v>82</v>
      </c>
      <c r="O37" s="142" t="s">
        <v>82</v>
      </c>
      <c r="P37" s="143" t="s">
        <v>82</v>
      </c>
      <c r="Q37" s="141"/>
      <c r="R37" s="142"/>
      <c r="S37" s="143"/>
      <c r="T37" s="141"/>
      <c r="U37" s="142"/>
      <c r="V37" s="143"/>
      <c r="W37" s="141"/>
      <c r="X37" s="142"/>
      <c r="Y37" s="143"/>
      <c r="Z37" s="141"/>
      <c r="AA37" s="142"/>
      <c r="AB37" s="143"/>
      <c r="AC37" s="141"/>
      <c r="AD37" s="142"/>
      <c r="AE37" s="143"/>
      <c r="AF37" s="141"/>
      <c r="AG37" s="142"/>
      <c r="AH37" s="143"/>
      <c r="AI37" s="141"/>
      <c r="AJ37" s="142"/>
      <c r="AK37" s="143"/>
      <c r="AL37" s="83"/>
      <c r="AM37" s="152"/>
    </row>
    <row r="41" spans="3:4" ht="12.75">
      <c r="C41" s="18"/>
      <c r="D41" s="18"/>
    </row>
  </sheetData>
  <sheetProtection/>
  <mergeCells count="32">
    <mergeCell ref="AL8:AL9"/>
    <mergeCell ref="AM8:AM9"/>
    <mergeCell ref="D8:D9"/>
    <mergeCell ref="G8:G9"/>
    <mergeCell ref="T9:V9"/>
    <mergeCell ref="AF8:AH8"/>
    <mergeCell ref="AI8:AK8"/>
    <mergeCell ref="T8:V8"/>
    <mergeCell ref="W8:Y8"/>
    <mergeCell ref="Z8:AB8"/>
    <mergeCell ref="AC8:AE8"/>
    <mergeCell ref="W9:Y9"/>
    <mergeCell ref="Z9:AB9"/>
    <mergeCell ref="AC9:AE9"/>
    <mergeCell ref="A1:AM1"/>
    <mergeCell ref="A5:AM5"/>
    <mergeCell ref="A6:AM6"/>
    <mergeCell ref="AF9:AH9"/>
    <mergeCell ref="AI9:AK9"/>
    <mergeCell ref="H9:J9"/>
    <mergeCell ref="N9:P9"/>
    <mergeCell ref="Q9:S9"/>
    <mergeCell ref="H8:J8"/>
    <mergeCell ref="K8:M8"/>
    <mergeCell ref="N8:P8"/>
    <mergeCell ref="Q8:S8"/>
    <mergeCell ref="A8:A9"/>
    <mergeCell ref="B8:B9"/>
    <mergeCell ref="C8:C9"/>
    <mergeCell ref="E8:E9"/>
    <mergeCell ref="F8:F9"/>
    <mergeCell ref="K9:M9"/>
  </mergeCells>
  <printOptions horizontalCentered="1"/>
  <pageMargins left="0.1968503937007874" right="0.1968503937007874" top="0.22" bottom="0.1968503937007874" header="0.15748031496062992" footer="0.196850393700787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9.57421875" style="5" customWidth="1"/>
    <col min="4" max="4" width="18.421875" style="5" customWidth="1"/>
    <col min="5" max="5" width="11.28125" style="12" customWidth="1"/>
    <col min="6" max="6" width="8.28125" style="5" customWidth="1"/>
    <col min="7" max="7" width="8.7109375" style="7" customWidth="1"/>
    <col min="8" max="8" width="8.7109375" style="6" customWidth="1"/>
    <col min="9" max="9" width="10.57421875" style="6" customWidth="1"/>
    <col min="10" max="10" width="9.57421875" style="1" bestFit="1" customWidth="1"/>
    <col min="11" max="16384" width="9.140625" style="1" customWidth="1"/>
  </cols>
  <sheetData>
    <row r="1" spans="1:10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E3" s="6"/>
    </row>
    <row r="4" spans="2:9" ht="18.75">
      <c r="B4" s="28"/>
      <c r="C4" s="28" t="s">
        <v>18</v>
      </c>
      <c r="D4" s="28"/>
      <c r="E4" s="6"/>
      <c r="F4" s="8"/>
      <c r="H4" s="30"/>
      <c r="I4" s="30"/>
    </row>
    <row r="5" spans="2:9" ht="18.75">
      <c r="B5" s="28"/>
      <c r="C5" s="28" t="s">
        <v>25</v>
      </c>
      <c r="D5" s="28"/>
      <c r="E5" s="6"/>
      <c r="F5" s="8"/>
      <c r="H5" s="30"/>
      <c r="I5" s="30"/>
    </row>
    <row r="6" spans="5:6" ht="18.75">
      <c r="E6" s="6"/>
      <c r="F6" s="8"/>
    </row>
    <row r="7" spans="1:10" s="9" customFormat="1" ht="18.75" customHeight="1">
      <c r="A7" s="201" t="s">
        <v>20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s="9" customFormat="1" ht="18.75" customHeight="1">
      <c r="A8" s="201" t="s">
        <v>37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J9" s="82">
        <v>1.1574074074074073E-05</v>
      </c>
    </row>
    <row r="10" spans="1:10" s="9" customFormat="1" ht="29.25" customHeight="1" thickBot="1">
      <c r="A10" s="118"/>
      <c r="B10" s="118" t="s">
        <v>34</v>
      </c>
      <c r="C10" s="118" t="s">
        <v>1</v>
      </c>
      <c r="D10" s="118" t="s">
        <v>35</v>
      </c>
      <c r="E10" s="118" t="s">
        <v>36</v>
      </c>
      <c r="F10" s="118" t="s">
        <v>2</v>
      </c>
      <c r="G10" s="118"/>
      <c r="H10" s="118"/>
      <c r="I10" s="118" t="s">
        <v>3</v>
      </c>
      <c r="J10" s="118" t="s">
        <v>4</v>
      </c>
    </row>
    <row r="11" spans="1:16" ht="15" customHeight="1" thickTop="1">
      <c r="A11" s="25">
        <v>1</v>
      </c>
      <c r="B11" s="129">
        <v>37</v>
      </c>
      <c r="C11" s="130" t="s">
        <v>65</v>
      </c>
      <c r="D11" s="130" t="s">
        <v>66</v>
      </c>
      <c r="E11" s="131" t="s">
        <v>67</v>
      </c>
      <c r="F11" s="130" t="s">
        <v>31</v>
      </c>
      <c r="G11" s="26"/>
      <c r="H11" s="27"/>
      <c r="I11" s="84">
        <v>0.0005986111111111111</v>
      </c>
      <c r="J11" s="110">
        <f aca="true" t="shared" si="0" ref="J11:J24">IF(ISBLANK(I11),"",TRUNC(1.53775*(82-(I11/$J$9))^1.81))</f>
        <v>737</v>
      </c>
      <c r="M11" s="57"/>
      <c r="N11" s="57"/>
      <c r="O11" s="72"/>
      <c r="P11" s="57"/>
    </row>
    <row r="12" spans="1:10" ht="15" customHeight="1">
      <c r="A12" s="25">
        <v>2</v>
      </c>
      <c r="B12" s="129">
        <v>53</v>
      </c>
      <c r="C12" s="130" t="s">
        <v>74</v>
      </c>
      <c r="D12" s="130" t="s">
        <v>75</v>
      </c>
      <c r="E12" s="131" t="s">
        <v>76</v>
      </c>
      <c r="F12" s="130" t="s">
        <v>8</v>
      </c>
      <c r="G12" s="26"/>
      <c r="H12" s="27"/>
      <c r="I12" s="84">
        <v>0.0005998842592592593</v>
      </c>
      <c r="J12" s="110">
        <f t="shared" si="0"/>
        <v>732</v>
      </c>
    </row>
    <row r="13" spans="1:10" ht="15" customHeight="1">
      <c r="A13" s="25">
        <v>3</v>
      </c>
      <c r="B13" s="129">
        <v>12</v>
      </c>
      <c r="C13" s="130" t="s">
        <v>38</v>
      </c>
      <c r="D13" s="130" t="s">
        <v>39</v>
      </c>
      <c r="E13" s="131" t="s">
        <v>40</v>
      </c>
      <c r="F13" s="130" t="s">
        <v>30</v>
      </c>
      <c r="G13" s="26"/>
      <c r="H13" s="27"/>
      <c r="I13" s="84">
        <v>0.0006045138888888889</v>
      </c>
      <c r="J13" s="110">
        <f t="shared" si="0"/>
        <v>715</v>
      </c>
    </row>
    <row r="14" spans="1:10" ht="15" customHeight="1">
      <c r="A14" s="25">
        <v>4</v>
      </c>
      <c r="B14" s="129">
        <v>13</v>
      </c>
      <c r="C14" s="130" t="s">
        <v>41</v>
      </c>
      <c r="D14" s="130" t="s">
        <v>42</v>
      </c>
      <c r="E14" s="131" t="s">
        <v>43</v>
      </c>
      <c r="F14" s="130" t="s">
        <v>30</v>
      </c>
      <c r="G14" s="26"/>
      <c r="H14" s="27"/>
      <c r="I14" s="84">
        <v>0.0006085648148148148</v>
      </c>
      <c r="J14" s="110">
        <f t="shared" si="0"/>
        <v>700</v>
      </c>
    </row>
    <row r="15" spans="1:10" ht="15" customHeight="1">
      <c r="A15" s="25">
        <v>5</v>
      </c>
      <c r="B15" s="129">
        <v>34</v>
      </c>
      <c r="C15" s="130" t="s">
        <v>59</v>
      </c>
      <c r="D15" s="130" t="s">
        <v>60</v>
      </c>
      <c r="E15" s="131" t="s">
        <v>61</v>
      </c>
      <c r="F15" s="130" t="s">
        <v>31</v>
      </c>
      <c r="G15" s="26"/>
      <c r="H15" s="27"/>
      <c r="I15" s="84">
        <v>0.0006134259259259259</v>
      </c>
      <c r="J15" s="110">
        <f t="shared" si="0"/>
        <v>682</v>
      </c>
    </row>
    <row r="16" spans="1:10" ht="15" customHeight="1">
      <c r="A16" s="25">
        <v>6</v>
      </c>
      <c r="B16" s="129">
        <v>33</v>
      </c>
      <c r="C16" s="130" t="s">
        <v>56</v>
      </c>
      <c r="D16" s="130" t="s">
        <v>57</v>
      </c>
      <c r="E16" s="131" t="s">
        <v>58</v>
      </c>
      <c r="F16" s="130" t="s">
        <v>31</v>
      </c>
      <c r="G16" s="26"/>
      <c r="H16" s="27"/>
      <c r="I16" s="84">
        <v>0.0006177083333333333</v>
      </c>
      <c r="J16" s="110">
        <f t="shared" si="0"/>
        <v>666</v>
      </c>
    </row>
    <row r="17" spans="1:10" ht="15" customHeight="1">
      <c r="A17" s="25">
        <v>7</v>
      </c>
      <c r="B17" s="129">
        <v>31</v>
      </c>
      <c r="C17" s="130" t="s">
        <v>50</v>
      </c>
      <c r="D17" s="130" t="s">
        <v>51</v>
      </c>
      <c r="E17" s="131" t="s">
        <v>52</v>
      </c>
      <c r="F17" s="130" t="s">
        <v>31</v>
      </c>
      <c r="G17" s="26"/>
      <c r="H17" s="27"/>
      <c r="I17" s="84">
        <v>0.0006186342592592593</v>
      </c>
      <c r="J17" s="110">
        <f t="shared" si="0"/>
        <v>663</v>
      </c>
    </row>
    <row r="18" spans="1:10" ht="15" customHeight="1">
      <c r="A18" s="25">
        <v>8</v>
      </c>
      <c r="B18" s="129">
        <v>15</v>
      </c>
      <c r="C18" s="130" t="s">
        <v>47</v>
      </c>
      <c r="D18" s="130" t="s">
        <v>48</v>
      </c>
      <c r="E18" s="131" t="s">
        <v>49</v>
      </c>
      <c r="F18" s="130" t="s">
        <v>30</v>
      </c>
      <c r="G18" s="26"/>
      <c r="H18" s="27"/>
      <c r="I18" s="84">
        <v>0.000620486111111111</v>
      </c>
      <c r="J18" s="110">
        <f t="shared" si="0"/>
        <v>656</v>
      </c>
    </row>
    <row r="19" spans="1:10" ht="15" customHeight="1">
      <c r="A19" s="25">
        <v>9</v>
      </c>
      <c r="B19" s="129">
        <v>51</v>
      </c>
      <c r="C19" s="130" t="s">
        <v>71</v>
      </c>
      <c r="D19" s="130" t="s">
        <v>72</v>
      </c>
      <c r="E19" s="131" t="s">
        <v>73</v>
      </c>
      <c r="F19" s="130" t="s">
        <v>8</v>
      </c>
      <c r="G19" s="26"/>
      <c r="H19" s="27"/>
      <c r="I19" s="84">
        <v>0.000620949074074074</v>
      </c>
      <c r="J19" s="110">
        <f t="shared" si="0"/>
        <v>654</v>
      </c>
    </row>
    <row r="20" spans="1:10" ht="15" customHeight="1">
      <c r="A20" s="25">
        <v>10</v>
      </c>
      <c r="B20" s="129">
        <v>50</v>
      </c>
      <c r="C20" s="130" t="s">
        <v>68</v>
      </c>
      <c r="D20" s="130" t="s">
        <v>69</v>
      </c>
      <c r="E20" s="131" t="s">
        <v>70</v>
      </c>
      <c r="F20" s="130" t="s">
        <v>8</v>
      </c>
      <c r="G20" s="26"/>
      <c r="H20" s="27"/>
      <c r="I20" s="84">
        <v>0.0006255787037037036</v>
      </c>
      <c r="J20" s="110">
        <f t="shared" si="0"/>
        <v>638</v>
      </c>
    </row>
    <row r="21" spans="1:10" ht="15" customHeight="1">
      <c r="A21" s="25">
        <v>11</v>
      </c>
      <c r="B21" s="129">
        <v>35</v>
      </c>
      <c r="C21" s="130" t="s">
        <v>62</v>
      </c>
      <c r="D21" s="130" t="s">
        <v>63</v>
      </c>
      <c r="E21" s="131" t="s">
        <v>64</v>
      </c>
      <c r="F21" s="130" t="s">
        <v>31</v>
      </c>
      <c r="G21" s="26"/>
      <c r="H21" s="27"/>
      <c r="I21" s="84">
        <v>0.0006273148148148148</v>
      </c>
      <c r="J21" s="110">
        <f t="shared" si="0"/>
        <v>631</v>
      </c>
    </row>
    <row r="22" spans="1:10" ht="15" customHeight="1">
      <c r="A22" s="25">
        <v>12</v>
      </c>
      <c r="B22" s="129">
        <v>32</v>
      </c>
      <c r="C22" s="130" t="s">
        <v>53</v>
      </c>
      <c r="D22" s="130" t="s">
        <v>54</v>
      </c>
      <c r="E22" s="131" t="s">
        <v>55</v>
      </c>
      <c r="F22" s="130" t="s">
        <v>31</v>
      </c>
      <c r="G22" s="26"/>
      <c r="H22" s="27"/>
      <c r="I22" s="84">
        <v>0.0006297453703703704</v>
      </c>
      <c r="J22" s="110">
        <f t="shared" si="0"/>
        <v>623</v>
      </c>
    </row>
    <row r="23" spans="1:10" ht="15" customHeight="1">
      <c r="A23" s="25">
        <v>13</v>
      </c>
      <c r="B23" s="129">
        <v>52</v>
      </c>
      <c r="C23" s="130" t="s">
        <v>80</v>
      </c>
      <c r="D23" s="130" t="s">
        <v>78</v>
      </c>
      <c r="E23" s="131" t="s">
        <v>79</v>
      </c>
      <c r="F23" s="130" t="s">
        <v>8</v>
      </c>
      <c r="G23" s="26"/>
      <c r="H23" s="27"/>
      <c r="I23" s="84">
        <v>0.0006445601851851852</v>
      </c>
      <c r="J23" s="110">
        <f t="shared" si="0"/>
        <v>571</v>
      </c>
    </row>
    <row r="24" spans="1:10" ht="15" customHeight="1">
      <c r="A24" s="25">
        <v>14</v>
      </c>
      <c r="B24" s="129">
        <v>14</v>
      </c>
      <c r="C24" s="130" t="s">
        <v>44</v>
      </c>
      <c r="D24" s="130" t="s">
        <v>45</v>
      </c>
      <c r="E24" s="131" t="s">
        <v>46</v>
      </c>
      <c r="F24" s="130" t="s">
        <v>30</v>
      </c>
      <c r="G24" s="26"/>
      <c r="H24" s="27"/>
      <c r="I24" s="84">
        <v>0.0006783564814814815</v>
      </c>
      <c r="J24" s="110">
        <f t="shared" si="0"/>
        <v>462</v>
      </c>
    </row>
    <row r="25" spans="1:16" s="78" customFormat="1" ht="15" customHeight="1">
      <c r="A25" s="75"/>
      <c r="B25" s="76"/>
      <c r="C25" s="77"/>
      <c r="D25" s="77"/>
      <c r="E25" s="75"/>
      <c r="F25" s="77"/>
      <c r="G25" s="75"/>
      <c r="H25" s="75"/>
      <c r="I25" s="75"/>
      <c r="M25" s="79"/>
      <c r="N25" s="80"/>
      <c r="O25" s="81"/>
      <c r="P25" s="80"/>
    </row>
    <row r="26" spans="13:16" ht="15" customHeight="1">
      <c r="M26" s="53"/>
      <c r="N26" s="51"/>
      <c r="O26" s="73"/>
      <c r="P26" s="51"/>
    </row>
    <row r="27" spans="13:16" ht="15" customHeight="1">
      <c r="M27" s="53"/>
      <c r="N27" s="51"/>
      <c r="O27" s="73"/>
      <c r="P27" s="51"/>
    </row>
    <row r="28" spans="13:16" ht="15" customHeight="1">
      <c r="M28" s="53"/>
      <c r="N28" s="51"/>
      <c r="O28" s="73"/>
      <c r="P28" s="51"/>
    </row>
    <row r="29" spans="13:16" ht="15" customHeight="1">
      <c r="M29" s="53"/>
      <c r="N29" s="51"/>
      <c r="O29" s="73"/>
      <c r="P29" s="51"/>
    </row>
    <row r="30" spans="13:16" ht="15" customHeight="1">
      <c r="M30" s="53"/>
      <c r="N30" s="51"/>
      <c r="O30" s="73"/>
      <c r="P30" s="51"/>
    </row>
    <row r="31" spans="13:16" ht="15" customHeight="1">
      <c r="M31" s="53"/>
      <c r="N31" s="51"/>
      <c r="O31" s="73"/>
      <c r="P31" s="51"/>
    </row>
    <row r="32" spans="13:16" ht="15" customHeight="1">
      <c r="M32" s="53"/>
      <c r="N32" s="51"/>
      <c r="O32" s="73"/>
      <c r="P32" s="51"/>
    </row>
    <row r="33" spans="13:16" ht="15" customHeight="1">
      <c r="M33" s="53"/>
      <c r="N33" s="51"/>
      <c r="O33" s="73"/>
      <c r="P33" s="51"/>
    </row>
    <row r="34" spans="13:16" ht="15" customHeight="1">
      <c r="M34" s="53"/>
      <c r="N34" s="51"/>
      <c r="O34" s="73"/>
      <c r="P34" s="51"/>
    </row>
    <row r="35" spans="13:16" ht="15" customHeight="1">
      <c r="M35" s="53"/>
      <c r="N35" s="51"/>
      <c r="O35" s="73"/>
      <c r="P35" s="51"/>
    </row>
    <row r="36" spans="13:16" ht="15" customHeight="1">
      <c r="M36" s="53"/>
      <c r="N36" s="51"/>
      <c r="O36" s="73"/>
      <c r="P36" s="51"/>
    </row>
    <row r="37" spans="13:16" ht="15" customHeight="1">
      <c r="M37" s="53"/>
      <c r="N37" s="51"/>
      <c r="O37" s="73"/>
      <c r="P37" s="51"/>
    </row>
    <row r="38" spans="13:16" ht="15" customHeight="1">
      <c r="M38" s="53"/>
      <c r="N38" s="51"/>
      <c r="O38" s="73"/>
      <c r="P38" s="51"/>
    </row>
    <row r="39" spans="13:16" ht="15" customHeight="1">
      <c r="M39" s="53"/>
      <c r="N39" s="51"/>
      <c r="O39" s="73"/>
      <c r="P39" s="51"/>
    </row>
    <row r="40" spans="13:16" ht="15" customHeight="1">
      <c r="M40" s="53"/>
      <c r="N40" s="51"/>
      <c r="O40" s="73"/>
      <c r="P40" s="51"/>
    </row>
    <row r="41" spans="13:16" ht="15" customHeight="1">
      <c r="M41" s="53"/>
      <c r="N41" s="51"/>
      <c r="O41" s="73"/>
      <c r="P41" s="51"/>
    </row>
    <row r="42" spans="13:16" ht="15" customHeight="1">
      <c r="M42" s="53"/>
      <c r="N42" s="51"/>
      <c r="O42" s="73"/>
      <c r="P42" s="51"/>
    </row>
    <row r="43" spans="13:16" ht="15" customHeight="1">
      <c r="M43" s="53"/>
      <c r="N43" s="51"/>
      <c r="O43" s="73"/>
      <c r="P43" s="51"/>
    </row>
    <row r="44" spans="13:16" ht="15" customHeight="1">
      <c r="M44" s="53"/>
      <c r="N44" s="51"/>
      <c r="O44" s="73"/>
      <c r="P44" s="51"/>
    </row>
    <row r="45" spans="13:16" ht="15" customHeight="1">
      <c r="M45" s="53"/>
      <c r="N45" s="51"/>
      <c r="O45" s="73"/>
      <c r="P45" s="51"/>
    </row>
    <row r="46" spans="13:16" ht="15" customHeight="1">
      <c r="M46" s="53"/>
      <c r="N46" s="51"/>
      <c r="O46" s="73"/>
      <c r="P46" s="51"/>
    </row>
    <row r="47" spans="13:16" ht="15" customHeight="1">
      <c r="M47" s="53"/>
      <c r="N47" s="51"/>
      <c r="O47" s="73"/>
      <c r="P47" s="51"/>
    </row>
    <row r="48" spans="13:16" ht="15" customHeight="1">
      <c r="M48" s="53"/>
      <c r="N48" s="51"/>
      <c r="O48" s="73"/>
      <c r="P48" s="51"/>
    </row>
    <row r="49" spans="13:16" ht="15" customHeight="1">
      <c r="M49" s="53"/>
      <c r="N49" s="51"/>
      <c r="O49" s="73"/>
      <c r="P49" s="51"/>
    </row>
    <row r="50" spans="13:16" ht="15" customHeight="1">
      <c r="M50" s="53"/>
      <c r="N50" s="51"/>
      <c r="O50" s="73"/>
      <c r="P50" s="51"/>
    </row>
    <row r="51" spans="13:16" ht="15" customHeight="1">
      <c r="M51" s="47"/>
      <c r="N51" s="47"/>
      <c r="O51" s="74"/>
      <c r="P51" s="47"/>
    </row>
    <row r="52" spans="13:16" ht="15" customHeight="1">
      <c r="M52" s="47"/>
      <c r="N52" s="47"/>
      <c r="O52" s="74"/>
      <c r="P52" s="47"/>
    </row>
    <row r="53" spans="13:16" ht="15" customHeight="1">
      <c r="M53" s="47"/>
      <c r="N53" s="47"/>
      <c r="O53" s="74"/>
      <c r="P53" s="47"/>
    </row>
    <row r="54" spans="13:16" ht="15" customHeight="1">
      <c r="M54" s="53"/>
      <c r="N54" s="51"/>
      <c r="O54" s="73"/>
      <c r="P54" s="52"/>
    </row>
    <row r="55" spans="13:16" ht="15" customHeight="1">
      <c r="M55" s="47"/>
      <c r="N55" s="47"/>
      <c r="O55" s="74"/>
      <c r="P55" s="47"/>
    </row>
    <row r="56" spans="13:16" ht="15" customHeight="1">
      <c r="M56" s="47"/>
      <c r="N56" s="47"/>
      <c r="O56" s="74"/>
      <c r="P56" s="47"/>
    </row>
    <row r="57" spans="13:16" ht="15" customHeight="1">
      <c r="M57" s="53"/>
      <c r="N57" s="51"/>
      <c r="O57" s="73"/>
      <c r="P57" s="52"/>
    </row>
    <row r="58" spans="13:16" ht="15" customHeight="1">
      <c r="M58" s="53"/>
      <c r="N58" s="51"/>
      <c r="O58" s="73"/>
      <c r="P58" s="52"/>
    </row>
    <row r="59" spans="13:16" ht="15" customHeight="1">
      <c r="M59" s="47"/>
      <c r="N59" s="47"/>
      <c r="O59" s="74"/>
      <c r="P59" s="47"/>
    </row>
    <row r="60" spans="13:16" ht="15" customHeight="1">
      <c r="M60" s="53"/>
      <c r="N60" s="51"/>
      <c r="O60" s="73"/>
      <c r="P60" s="52"/>
    </row>
    <row r="61" spans="13:16" ht="15" customHeight="1">
      <c r="M61" s="53"/>
      <c r="N61" s="51"/>
      <c r="O61" s="73"/>
      <c r="P61" s="52"/>
    </row>
    <row r="62" spans="13:16" ht="15" customHeight="1">
      <c r="M62" s="53"/>
      <c r="N62" s="51"/>
      <c r="O62" s="73"/>
      <c r="P62" s="52"/>
    </row>
    <row r="63" spans="13:16" ht="12.75">
      <c r="M63" s="53"/>
      <c r="N63" s="51"/>
      <c r="O63" s="73"/>
      <c r="P63" s="52"/>
    </row>
    <row r="64" spans="13:16" ht="12.75">
      <c r="M64" s="53"/>
      <c r="N64" s="51"/>
      <c r="O64" s="73"/>
      <c r="P64" s="52"/>
    </row>
    <row r="65" spans="13:16" ht="12.75">
      <c r="M65" s="53"/>
      <c r="N65" s="51"/>
      <c r="O65" s="73"/>
      <c r="P65" s="52"/>
    </row>
    <row r="66" spans="13:16" ht="12.75">
      <c r="M66" s="53"/>
      <c r="N66" s="51"/>
      <c r="O66" s="73"/>
      <c r="P66" s="52"/>
    </row>
    <row r="67" spans="13:16" ht="12.75">
      <c r="M67" s="47"/>
      <c r="N67" s="47"/>
      <c r="O67" s="74"/>
      <c r="P67" s="47"/>
    </row>
    <row r="68" spans="13:16" ht="12.75">
      <c r="M68" s="53"/>
      <c r="N68" s="51"/>
      <c r="O68" s="73"/>
      <c r="P68" s="52"/>
    </row>
    <row r="69" spans="13:16" ht="12.75">
      <c r="M69" s="53"/>
      <c r="N69" s="51"/>
      <c r="O69" s="73"/>
      <c r="P69" s="52"/>
    </row>
    <row r="70" spans="13:16" ht="12.75">
      <c r="M70" s="53"/>
      <c r="N70" s="51"/>
      <c r="O70" s="73"/>
      <c r="P70" s="52"/>
    </row>
  </sheetData>
  <sheetProtection/>
  <mergeCells count="3">
    <mergeCell ref="A1:J1"/>
    <mergeCell ref="A7:J7"/>
    <mergeCell ref="A8:J8"/>
  </mergeCells>
  <printOptions horizontalCentered="1"/>
  <pageMargins left="0.25" right="0.1968503937007874" top="0.3937007874015748" bottom="0.75" header="0.16" footer="0.196850393700787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7.7109375" style="5" bestFit="1" customWidth="1"/>
    <col min="4" max="4" width="13.57421875" style="5" bestFit="1" customWidth="1"/>
    <col min="5" max="5" width="10.140625" style="12" bestFit="1" customWidth="1"/>
    <col min="6" max="6" width="16.57421875" style="5" customWidth="1"/>
    <col min="7" max="9" width="8.7109375" style="6" customWidth="1"/>
    <col min="10" max="16384" width="9.140625" style="1" customWidth="1"/>
  </cols>
  <sheetData>
    <row r="1" spans="1:10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E3" s="6"/>
    </row>
    <row r="4" spans="2:9" ht="18.75">
      <c r="B4" s="28"/>
      <c r="C4" s="28" t="s">
        <v>18</v>
      </c>
      <c r="D4" s="28"/>
      <c r="E4" s="6"/>
      <c r="F4" s="8"/>
      <c r="G4" s="29"/>
      <c r="H4" s="30"/>
      <c r="I4" s="30"/>
    </row>
    <row r="5" spans="2:9" ht="18.75">
      <c r="B5" s="28"/>
      <c r="C5" s="28" t="s">
        <v>27</v>
      </c>
      <c r="D5" s="28"/>
      <c r="E5" s="6"/>
      <c r="F5" s="8"/>
      <c r="G5" s="29"/>
      <c r="H5" s="30"/>
      <c r="I5" s="30"/>
    </row>
    <row r="6" spans="5:6" ht="18.75">
      <c r="E6" s="6"/>
      <c r="F6" s="8"/>
    </row>
    <row r="7" spans="1:10" s="9" customFormat="1" ht="18.75" customHeight="1">
      <c r="A7" s="201" t="s">
        <v>26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s="9" customFormat="1" ht="18.75" customHeight="1">
      <c r="A8" s="201" t="s">
        <v>37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 thickBot="1">
      <c r="A10" s="42"/>
      <c r="B10" s="118" t="s">
        <v>34</v>
      </c>
      <c r="C10" s="118" t="s">
        <v>1</v>
      </c>
      <c r="D10" s="118" t="s">
        <v>35</v>
      </c>
      <c r="E10" s="118" t="s">
        <v>36</v>
      </c>
      <c r="F10" s="118" t="s">
        <v>2</v>
      </c>
      <c r="G10" s="118"/>
      <c r="H10" s="118" t="s">
        <v>3</v>
      </c>
      <c r="I10" s="118" t="s">
        <v>33</v>
      </c>
      <c r="J10" s="118" t="s">
        <v>4</v>
      </c>
    </row>
    <row r="11" spans="1:10" ht="15" customHeight="1" thickTop="1">
      <c r="A11" s="25">
        <v>1</v>
      </c>
      <c r="B11" s="129">
        <v>12</v>
      </c>
      <c r="C11" s="130" t="s">
        <v>38</v>
      </c>
      <c r="D11" s="130" t="s">
        <v>39</v>
      </c>
      <c r="E11" s="131" t="s">
        <v>40</v>
      </c>
      <c r="F11" s="130" t="s">
        <v>30</v>
      </c>
      <c r="G11" s="27"/>
      <c r="H11" s="31">
        <v>14.9</v>
      </c>
      <c r="I11" s="111">
        <v>1.6</v>
      </c>
      <c r="J11" s="110">
        <f aca="true" t="shared" si="0" ref="J11:J24">IF(ISBLANK(H11),"",TRUNC(5.74352*(28.5-H11)^1.92))</f>
        <v>862</v>
      </c>
    </row>
    <row r="12" spans="1:10" ht="15" customHeight="1">
      <c r="A12" s="25">
        <v>2</v>
      </c>
      <c r="B12" s="129">
        <v>53</v>
      </c>
      <c r="C12" s="130" t="s">
        <v>74</v>
      </c>
      <c r="D12" s="130" t="s">
        <v>75</v>
      </c>
      <c r="E12" s="131" t="s">
        <v>76</v>
      </c>
      <c r="F12" s="130" t="s">
        <v>8</v>
      </c>
      <c r="G12" s="27"/>
      <c r="H12" s="31">
        <v>15.17</v>
      </c>
      <c r="I12" s="111">
        <v>2</v>
      </c>
      <c r="J12" s="110">
        <f t="shared" si="0"/>
        <v>829</v>
      </c>
    </row>
    <row r="13" spans="1:10" ht="15" customHeight="1">
      <c r="A13" s="25">
        <v>3</v>
      </c>
      <c r="B13" s="129">
        <v>32</v>
      </c>
      <c r="C13" s="130" t="s">
        <v>53</v>
      </c>
      <c r="D13" s="130" t="s">
        <v>54</v>
      </c>
      <c r="E13" s="131" t="s">
        <v>55</v>
      </c>
      <c r="F13" s="130" t="s">
        <v>31</v>
      </c>
      <c r="G13" s="27"/>
      <c r="H13" s="31">
        <v>15.18</v>
      </c>
      <c r="I13" s="111">
        <v>1.6</v>
      </c>
      <c r="J13" s="110">
        <f t="shared" si="0"/>
        <v>828</v>
      </c>
    </row>
    <row r="14" spans="1:10" ht="15" customHeight="1">
      <c r="A14" s="25">
        <v>4</v>
      </c>
      <c r="B14" s="129">
        <v>51</v>
      </c>
      <c r="C14" s="130" t="s">
        <v>71</v>
      </c>
      <c r="D14" s="130" t="s">
        <v>72</v>
      </c>
      <c r="E14" s="131" t="s">
        <v>73</v>
      </c>
      <c r="F14" s="130" t="s">
        <v>8</v>
      </c>
      <c r="G14" s="27"/>
      <c r="H14" s="31">
        <v>15.28</v>
      </c>
      <c r="I14" s="111">
        <v>1.6</v>
      </c>
      <c r="J14" s="110">
        <f t="shared" si="0"/>
        <v>816</v>
      </c>
    </row>
    <row r="15" spans="1:10" ht="15" customHeight="1">
      <c r="A15" s="25">
        <v>5</v>
      </c>
      <c r="B15" s="129">
        <v>34</v>
      </c>
      <c r="C15" s="130" t="s">
        <v>59</v>
      </c>
      <c r="D15" s="130" t="s">
        <v>60</v>
      </c>
      <c r="E15" s="131" t="s">
        <v>61</v>
      </c>
      <c r="F15" s="130" t="s">
        <v>31</v>
      </c>
      <c r="G15" s="27"/>
      <c r="H15" s="31">
        <v>15.51</v>
      </c>
      <c r="I15" s="111">
        <v>2</v>
      </c>
      <c r="J15" s="110">
        <f t="shared" si="0"/>
        <v>789</v>
      </c>
    </row>
    <row r="16" spans="1:10" ht="15" customHeight="1">
      <c r="A16" s="25">
        <v>6</v>
      </c>
      <c r="B16" s="129">
        <v>50</v>
      </c>
      <c r="C16" s="130" t="s">
        <v>68</v>
      </c>
      <c r="D16" s="130" t="s">
        <v>69</v>
      </c>
      <c r="E16" s="131" t="s">
        <v>70</v>
      </c>
      <c r="F16" s="130" t="s">
        <v>8</v>
      </c>
      <c r="G16" s="27"/>
      <c r="H16" s="31">
        <v>15.74</v>
      </c>
      <c r="I16" s="111">
        <v>1.6</v>
      </c>
      <c r="J16" s="110">
        <f t="shared" si="0"/>
        <v>762</v>
      </c>
    </row>
    <row r="17" spans="1:10" ht="15" customHeight="1">
      <c r="A17" s="25">
        <v>7</v>
      </c>
      <c r="B17" s="129">
        <v>33</v>
      </c>
      <c r="C17" s="130" t="s">
        <v>56</v>
      </c>
      <c r="D17" s="130" t="s">
        <v>57</v>
      </c>
      <c r="E17" s="131" t="s">
        <v>58</v>
      </c>
      <c r="F17" s="130" t="s">
        <v>31</v>
      </c>
      <c r="G17" s="27"/>
      <c r="H17" s="31">
        <v>15.9</v>
      </c>
      <c r="I17" s="111">
        <v>2</v>
      </c>
      <c r="J17" s="110">
        <f t="shared" si="0"/>
        <v>744</v>
      </c>
    </row>
    <row r="18" spans="1:10" ht="15" customHeight="1">
      <c r="A18" s="25">
        <v>8</v>
      </c>
      <c r="B18" s="129">
        <v>31</v>
      </c>
      <c r="C18" s="130" t="s">
        <v>50</v>
      </c>
      <c r="D18" s="130" t="s">
        <v>51</v>
      </c>
      <c r="E18" s="131" t="s">
        <v>52</v>
      </c>
      <c r="F18" s="130" t="s">
        <v>31</v>
      </c>
      <c r="G18" s="27"/>
      <c r="H18" s="31">
        <v>16</v>
      </c>
      <c r="I18" s="111">
        <v>1.6</v>
      </c>
      <c r="J18" s="110">
        <f t="shared" si="0"/>
        <v>733</v>
      </c>
    </row>
    <row r="19" spans="1:10" ht="15" customHeight="1">
      <c r="A19" s="25">
        <v>9</v>
      </c>
      <c r="B19" s="129">
        <v>13</v>
      </c>
      <c r="C19" s="130" t="s">
        <v>41</v>
      </c>
      <c r="D19" s="130" t="s">
        <v>42</v>
      </c>
      <c r="E19" s="131" t="s">
        <v>43</v>
      </c>
      <c r="F19" s="130" t="s">
        <v>30</v>
      </c>
      <c r="G19" s="27"/>
      <c r="H19" s="31">
        <v>16.2</v>
      </c>
      <c r="I19" s="111">
        <v>1.6</v>
      </c>
      <c r="J19" s="110">
        <f t="shared" si="0"/>
        <v>710</v>
      </c>
    </row>
    <row r="20" spans="1:10" ht="15" customHeight="1">
      <c r="A20" s="25">
        <v>10</v>
      </c>
      <c r="B20" s="129">
        <v>15</v>
      </c>
      <c r="C20" s="130" t="s">
        <v>47</v>
      </c>
      <c r="D20" s="130" t="s">
        <v>48</v>
      </c>
      <c r="E20" s="131" t="s">
        <v>49</v>
      </c>
      <c r="F20" s="130" t="s">
        <v>30</v>
      </c>
      <c r="G20" s="27"/>
      <c r="H20" s="31">
        <v>16.53</v>
      </c>
      <c r="I20" s="111">
        <v>2</v>
      </c>
      <c r="J20" s="110">
        <f t="shared" si="0"/>
        <v>674</v>
      </c>
    </row>
    <row r="21" spans="1:10" ht="15" customHeight="1">
      <c r="A21" s="25">
        <v>11</v>
      </c>
      <c r="B21" s="129">
        <v>52</v>
      </c>
      <c r="C21" s="130" t="s">
        <v>80</v>
      </c>
      <c r="D21" s="130" t="s">
        <v>78</v>
      </c>
      <c r="E21" s="131" t="s">
        <v>79</v>
      </c>
      <c r="F21" s="130" t="s">
        <v>8</v>
      </c>
      <c r="G21" s="27"/>
      <c r="H21" s="31">
        <v>17.41</v>
      </c>
      <c r="I21" s="111">
        <v>2</v>
      </c>
      <c r="J21" s="110">
        <f t="shared" si="0"/>
        <v>582</v>
      </c>
    </row>
    <row r="22" spans="1:10" ht="15" customHeight="1">
      <c r="A22" s="25">
        <v>12</v>
      </c>
      <c r="B22" s="129">
        <v>14</v>
      </c>
      <c r="C22" s="130" t="s">
        <v>44</v>
      </c>
      <c r="D22" s="130" t="s">
        <v>45</v>
      </c>
      <c r="E22" s="131" t="s">
        <v>46</v>
      </c>
      <c r="F22" s="130" t="s">
        <v>30</v>
      </c>
      <c r="G22" s="27"/>
      <c r="H22" s="31">
        <v>17.48</v>
      </c>
      <c r="I22" s="111">
        <v>2</v>
      </c>
      <c r="J22" s="110">
        <f t="shared" si="0"/>
        <v>575</v>
      </c>
    </row>
    <row r="23" spans="1:10" ht="15" customHeight="1">
      <c r="A23" s="25" t="s">
        <v>81</v>
      </c>
      <c r="B23" s="129">
        <v>35</v>
      </c>
      <c r="C23" s="130" t="s">
        <v>62</v>
      </c>
      <c r="D23" s="130" t="s">
        <v>63</v>
      </c>
      <c r="E23" s="131" t="s">
        <v>64</v>
      </c>
      <c r="F23" s="130" t="s">
        <v>31</v>
      </c>
      <c r="G23" s="27"/>
      <c r="H23" s="31">
        <v>19.12</v>
      </c>
      <c r="I23" s="111">
        <v>2</v>
      </c>
      <c r="J23" s="110">
        <f t="shared" si="0"/>
        <v>422</v>
      </c>
    </row>
    <row r="24" spans="1:10" ht="15" customHeight="1">
      <c r="A24" s="25" t="s">
        <v>81</v>
      </c>
      <c r="B24" s="129">
        <v>37</v>
      </c>
      <c r="C24" s="130" t="s">
        <v>65</v>
      </c>
      <c r="D24" s="130" t="s">
        <v>66</v>
      </c>
      <c r="E24" s="131" t="s">
        <v>67</v>
      </c>
      <c r="F24" s="130" t="s">
        <v>31</v>
      </c>
      <c r="G24" s="27"/>
      <c r="H24" s="31">
        <v>15.7</v>
      </c>
      <c r="I24" s="111">
        <v>1.6</v>
      </c>
      <c r="J24" s="110">
        <f t="shared" si="0"/>
        <v>767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">
    <mergeCell ref="A1:J1"/>
    <mergeCell ref="A7:J7"/>
    <mergeCell ref="A8:J8"/>
  </mergeCells>
  <printOptions horizontalCentered="1"/>
  <pageMargins left="0.19" right="0.1968503937007874" top="0.3937007874015748" bottom="0.75" header="0.16" footer="0.196850393700787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7">
      <selection activeCell="K28" sqref="K28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20.57421875" style="6" customWidth="1"/>
    <col min="5" max="5" width="10.140625" style="12" bestFit="1" customWidth="1"/>
    <col min="6" max="6" width="18.57421875" style="7" customWidth="1"/>
    <col min="7" max="9" width="8.7109375" style="7" customWidth="1"/>
    <col min="10" max="10" width="9.28125" style="6" customWidth="1"/>
    <col min="11" max="13" width="8.7109375" style="6" customWidth="1"/>
    <col min="14" max="14" width="8.8515625" style="6" customWidth="1"/>
    <col min="15" max="15" width="9.28125" style="6" customWidth="1"/>
    <col min="16" max="16384" width="9.140625" style="13" customWidth="1"/>
  </cols>
  <sheetData>
    <row r="1" spans="1:15" ht="22.5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4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  <c r="O2" s="37"/>
    </row>
    <row r="3" spans="1:15" s="14" customFormat="1" ht="20.25">
      <c r="A3" s="37"/>
      <c r="B3" s="28" t="s">
        <v>18</v>
      </c>
      <c r="C3" s="30"/>
      <c r="D3" s="30"/>
      <c r="E3" s="37"/>
      <c r="F3" s="39"/>
      <c r="G3" s="40"/>
      <c r="H3" s="40"/>
      <c r="I3" s="40"/>
      <c r="J3" s="37"/>
      <c r="K3" s="37"/>
      <c r="L3" s="37"/>
      <c r="M3" s="29"/>
      <c r="N3" s="30"/>
      <c r="O3" s="30"/>
    </row>
    <row r="4" spans="1:15" s="14" customFormat="1" ht="20.25">
      <c r="A4" s="37"/>
      <c r="B4" s="28" t="s">
        <v>27</v>
      </c>
      <c r="C4" s="41"/>
      <c r="D4" s="41"/>
      <c r="E4" s="37"/>
      <c r="F4" s="39"/>
      <c r="G4" s="40"/>
      <c r="H4" s="40"/>
      <c r="I4" s="40"/>
      <c r="J4" s="37"/>
      <c r="K4" s="37"/>
      <c r="L4" s="37"/>
      <c r="M4" s="29"/>
      <c r="N4" s="30"/>
      <c r="O4" s="30"/>
    </row>
    <row r="5" spans="1:15" s="14" customFormat="1" ht="21">
      <c r="A5" s="202" t="s">
        <v>28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s="14" customFormat="1" ht="20.2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3" ht="15.75">
      <c r="B7" s="6"/>
      <c r="C7" s="15"/>
      <c r="D7" s="15"/>
      <c r="E7" s="6"/>
      <c r="F7" s="6"/>
      <c r="J7" s="7"/>
      <c r="L7" s="1"/>
      <c r="M7" s="11"/>
    </row>
    <row r="8" spans="1:15" s="16" customFormat="1" ht="30" customHeight="1" thickBot="1">
      <c r="A8" s="42"/>
      <c r="B8" s="43" t="s">
        <v>34</v>
      </c>
      <c r="C8" s="43" t="s">
        <v>1</v>
      </c>
      <c r="D8" s="43" t="s">
        <v>35</v>
      </c>
      <c r="E8" s="43" t="s">
        <v>36</v>
      </c>
      <c r="F8" s="43" t="s">
        <v>2</v>
      </c>
      <c r="G8" s="43">
        <v>1</v>
      </c>
      <c r="H8" s="43">
        <v>2</v>
      </c>
      <c r="I8" s="43" t="s">
        <v>0</v>
      </c>
      <c r="J8" s="43"/>
      <c r="K8" s="43"/>
      <c r="L8" s="43"/>
      <c r="M8" s="43"/>
      <c r="N8" s="43" t="s">
        <v>3</v>
      </c>
      <c r="O8" s="43" t="s">
        <v>4</v>
      </c>
    </row>
    <row r="9" spans="1:15" s="24" customFormat="1" ht="15" customHeight="1" thickTop="1">
      <c r="A9" s="33">
        <v>1</v>
      </c>
      <c r="B9" s="129">
        <v>31</v>
      </c>
      <c r="C9" s="130" t="s">
        <v>50</v>
      </c>
      <c r="D9" s="130" t="s">
        <v>51</v>
      </c>
      <c r="E9" s="131" t="s">
        <v>52</v>
      </c>
      <c r="F9" s="130" t="s">
        <v>31</v>
      </c>
      <c r="G9" s="34" t="s">
        <v>82</v>
      </c>
      <c r="H9" s="35" t="s">
        <v>82</v>
      </c>
      <c r="I9" s="35">
        <v>47.3</v>
      </c>
      <c r="J9" s="36"/>
      <c r="K9" s="36"/>
      <c r="L9" s="36"/>
      <c r="M9" s="36"/>
      <c r="N9" s="35">
        <f aca="true" t="shared" si="0" ref="N9:N21">MAX(G9:I9)</f>
        <v>47.3</v>
      </c>
      <c r="O9" s="122">
        <f aca="true" t="shared" si="1" ref="O9:O21">IF(ISBLANK(N9),"",TRUNC(12.91*(N9-4)^1.1))</f>
        <v>814</v>
      </c>
    </row>
    <row r="10" spans="1:15" s="24" customFormat="1" ht="15" customHeight="1">
      <c r="A10" s="33">
        <v>2</v>
      </c>
      <c r="B10" s="129">
        <v>32</v>
      </c>
      <c r="C10" s="130" t="s">
        <v>53</v>
      </c>
      <c r="D10" s="130" t="s">
        <v>54</v>
      </c>
      <c r="E10" s="131" t="s">
        <v>55</v>
      </c>
      <c r="F10" s="130" t="s">
        <v>31</v>
      </c>
      <c r="G10" s="34">
        <v>41.72</v>
      </c>
      <c r="H10" s="35">
        <v>42.88</v>
      </c>
      <c r="I10" s="35">
        <v>42.81</v>
      </c>
      <c r="J10" s="36"/>
      <c r="K10" s="36"/>
      <c r="L10" s="36"/>
      <c r="M10" s="36"/>
      <c r="N10" s="35">
        <f t="shared" si="0"/>
        <v>42.88</v>
      </c>
      <c r="O10" s="122">
        <f t="shared" si="1"/>
        <v>723</v>
      </c>
    </row>
    <row r="11" spans="1:15" s="24" customFormat="1" ht="15" customHeight="1">
      <c r="A11" s="33">
        <v>3</v>
      </c>
      <c r="B11" s="129">
        <v>33</v>
      </c>
      <c r="C11" s="130" t="s">
        <v>56</v>
      </c>
      <c r="D11" s="130" t="s">
        <v>57</v>
      </c>
      <c r="E11" s="131" t="s">
        <v>58</v>
      </c>
      <c r="F11" s="130" t="s">
        <v>31</v>
      </c>
      <c r="G11" s="34">
        <v>37.09</v>
      </c>
      <c r="H11" s="35" t="s">
        <v>82</v>
      </c>
      <c r="I11" s="35">
        <v>34.88</v>
      </c>
      <c r="J11" s="36"/>
      <c r="K11" s="36"/>
      <c r="L11" s="36"/>
      <c r="M11" s="36"/>
      <c r="N11" s="35">
        <f t="shared" si="0"/>
        <v>37.09</v>
      </c>
      <c r="O11" s="122">
        <f t="shared" si="1"/>
        <v>606</v>
      </c>
    </row>
    <row r="12" spans="1:15" s="24" customFormat="1" ht="15" customHeight="1">
      <c r="A12" s="33">
        <v>4</v>
      </c>
      <c r="B12" s="129">
        <v>50</v>
      </c>
      <c r="C12" s="130" t="s">
        <v>68</v>
      </c>
      <c r="D12" s="130" t="s">
        <v>69</v>
      </c>
      <c r="E12" s="131" t="s">
        <v>70</v>
      </c>
      <c r="F12" s="130" t="s">
        <v>8</v>
      </c>
      <c r="G12" s="34" t="s">
        <v>82</v>
      </c>
      <c r="H12" s="35">
        <v>33.41</v>
      </c>
      <c r="I12" s="35" t="s">
        <v>82</v>
      </c>
      <c r="J12" s="36"/>
      <c r="K12" s="36"/>
      <c r="L12" s="36"/>
      <c r="M12" s="36"/>
      <c r="N12" s="35">
        <f t="shared" si="0"/>
        <v>33.41</v>
      </c>
      <c r="O12" s="122">
        <f t="shared" si="1"/>
        <v>532</v>
      </c>
    </row>
    <row r="13" spans="1:15" s="24" customFormat="1" ht="15" customHeight="1">
      <c r="A13" s="33">
        <v>5</v>
      </c>
      <c r="B13" s="129">
        <v>13</v>
      </c>
      <c r="C13" s="130" t="s">
        <v>41</v>
      </c>
      <c r="D13" s="130" t="s">
        <v>42</v>
      </c>
      <c r="E13" s="131" t="s">
        <v>43</v>
      </c>
      <c r="F13" s="130" t="s">
        <v>30</v>
      </c>
      <c r="G13" s="34">
        <v>27.35</v>
      </c>
      <c r="H13" s="35">
        <v>32.57</v>
      </c>
      <c r="I13" s="35">
        <v>31.48</v>
      </c>
      <c r="J13" s="36"/>
      <c r="K13" s="36"/>
      <c r="L13" s="36"/>
      <c r="M13" s="36"/>
      <c r="N13" s="35">
        <f t="shared" si="0"/>
        <v>32.57</v>
      </c>
      <c r="O13" s="122">
        <f t="shared" si="1"/>
        <v>515</v>
      </c>
    </row>
    <row r="14" spans="1:15" s="24" customFormat="1" ht="15" customHeight="1">
      <c r="A14" s="33">
        <v>6</v>
      </c>
      <c r="B14" s="129">
        <v>51</v>
      </c>
      <c r="C14" s="130" t="s">
        <v>71</v>
      </c>
      <c r="D14" s="130" t="s">
        <v>72</v>
      </c>
      <c r="E14" s="131" t="s">
        <v>73</v>
      </c>
      <c r="F14" s="130" t="s">
        <v>8</v>
      </c>
      <c r="G14" s="34">
        <v>28.68</v>
      </c>
      <c r="H14" s="35">
        <v>31.06</v>
      </c>
      <c r="I14" s="35" t="s">
        <v>82</v>
      </c>
      <c r="J14" s="36"/>
      <c r="K14" s="36"/>
      <c r="L14" s="36"/>
      <c r="M14" s="36"/>
      <c r="N14" s="35">
        <f t="shared" si="0"/>
        <v>31.06</v>
      </c>
      <c r="O14" s="122">
        <f t="shared" si="1"/>
        <v>485</v>
      </c>
    </row>
    <row r="15" spans="1:15" s="24" customFormat="1" ht="15" customHeight="1">
      <c r="A15" s="33">
        <v>7</v>
      </c>
      <c r="B15" s="129">
        <v>15</v>
      </c>
      <c r="C15" s="130" t="s">
        <v>47</v>
      </c>
      <c r="D15" s="130" t="s">
        <v>48</v>
      </c>
      <c r="E15" s="131" t="s">
        <v>49</v>
      </c>
      <c r="F15" s="130" t="s">
        <v>30</v>
      </c>
      <c r="G15" s="34">
        <v>18.73</v>
      </c>
      <c r="H15" s="35">
        <v>26.61</v>
      </c>
      <c r="I15" s="35">
        <v>27.04</v>
      </c>
      <c r="J15" s="36"/>
      <c r="K15" s="36"/>
      <c r="L15" s="36"/>
      <c r="M15" s="36"/>
      <c r="N15" s="35">
        <f t="shared" si="0"/>
        <v>27.04</v>
      </c>
      <c r="O15" s="122">
        <f t="shared" si="1"/>
        <v>407</v>
      </c>
    </row>
    <row r="16" spans="1:15" s="24" customFormat="1" ht="15" customHeight="1">
      <c r="A16" s="33">
        <v>8</v>
      </c>
      <c r="B16" s="129">
        <v>52</v>
      </c>
      <c r="C16" s="130" t="s">
        <v>80</v>
      </c>
      <c r="D16" s="130" t="s">
        <v>78</v>
      </c>
      <c r="E16" s="131" t="s">
        <v>79</v>
      </c>
      <c r="F16" s="130" t="s">
        <v>8</v>
      </c>
      <c r="G16" s="46">
        <v>23</v>
      </c>
      <c r="H16" s="35">
        <v>26.88</v>
      </c>
      <c r="I16" s="35">
        <v>25.5</v>
      </c>
      <c r="J16" s="36"/>
      <c r="K16" s="36"/>
      <c r="L16" s="36"/>
      <c r="M16" s="36"/>
      <c r="N16" s="35">
        <f t="shared" si="0"/>
        <v>26.88</v>
      </c>
      <c r="O16" s="122">
        <f t="shared" si="1"/>
        <v>403</v>
      </c>
    </row>
    <row r="17" spans="1:15" s="24" customFormat="1" ht="15" customHeight="1">
      <c r="A17" s="33">
        <v>9</v>
      </c>
      <c r="B17" s="129">
        <v>53</v>
      </c>
      <c r="C17" s="130" t="s">
        <v>74</v>
      </c>
      <c r="D17" s="130" t="s">
        <v>75</v>
      </c>
      <c r="E17" s="131" t="s">
        <v>76</v>
      </c>
      <c r="F17" s="130" t="s">
        <v>8</v>
      </c>
      <c r="G17" s="34">
        <v>20.21</v>
      </c>
      <c r="H17" s="35">
        <v>26.02</v>
      </c>
      <c r="I17" s="35" t="s">
        <v>82</v>
      </c>
      <c r="J17" s="36"/>
      <c r="K17" s="36"/>
      <c r="L17" s="36"/>
      <c r="M17" s="36"/>
      <c r="N17" s="35">
        <f t="shared" si="0"/>
        <v>26.02</v>
      </c>
      <c r="O17" s="122">
        <f t="shared" si="1"/>
        <v>387</v>
      </c>
    </row>
    <row r="18" spans="1:15" s="24" customFormat="1" ht="15" customHeight="1">
      <c r="A18" s="33">
        <v>10</v>
      </c>
      <c r="B18" s="129">
        <v>34</v>
      </c>
      <c r="C18" s="130" t="s">
        <v>59</v>
      </c>
      <c r="D18" s="130" t="s">
        <v>60</v>
      </c>
      <c r="E18" s="131" t="s">
        <v>61</v>
      </c>
      <c r="F18" s="130" t="s">
        <v>31</v>
      </c>
      <c r="G18" s="34" t="s">
        <v>82</v>
      </c>
      <c r="H18" s="35">
        <v>25.52</v>
      </c>
      <c r="I18" s="35" t="s">
        <v>82</v>
      </c>
      <c r="J18" s="36"/>
      <c r="K18" s="36"/>
      <c r="L18" s="36"/>
      <c r="M18" s="36"/>
      <c r="N18" s="35">
        <f t="shared" si="0"/>
        <v>25.52</v>
      </c>
      <c r="O18" s="122">
        <f t="shared" si="1"/>
        <v>377</v>
      </c>
    </row>
    <row r="19" spans="1:15" s="24" customFormat="1" ht="15" customHeight="1">
      <c r="A19" s="33">
        <v>11</v>
      </c>
      <c r="B19" s="129">
        <v>12</v>
      </c>
      <c r="C19" s="130" t="s">
        <v>38</v>
      </c>
      <c r="D19" s="130" t="s">
        <v>39</v>
      </c>
      <c r="E19" s="131" t="s">
        <v>40</v>
      </c>
      <c r="F19" s="130" t="s">
        <v>30</v>
      </c>
      <c r="G19" s="34" t="s">
        <v>82</v>
      </c>
      <c r="H19" s="35" t="s">
        <v>82</v>
      </c>
      <c r="I19" s="35">
        <v>24.44</v>
      </c>
      <c r="J19" s="36"/>
      <c r="K19" s="36"/>
      <c r="L19" s="36"/>
      <c r="M19" s="36"/>
      <c r="N19" s="35">
        <f t="shared" si="0"/>
        <v>24.44</v>
      </c>
      <c r="O19" s="122">
        <f t="shared" si="1"/>
        <v>356</v>
      </c>
    </row>
    <row r="20" spans="1:15" s="24" customFormat="1" ht="15" customHeight="1">
      <c r="A20" s="33">
        <v>12</v>
      </c>
      <c r="B20" s="129">
        <v>14</v>
      </c>
      <c r="C20" s="130" t="s">
        <v>44</v>
      </c>
      <c r="D20" s="130" t="s">
        <v>45</v>
      </c>
      <c r="E20" s="131" t="s">
        <v>46</v>
      </c>
      <c r="F20" s="130" t="s">
        <v>30</v>
      </c>
      <c r="G20" s="34" t="s">
        <v>82</v>
      </c>
      <c r="H20" s="35">
        <v>24.04</v>
      </c>
      <c r="I20" s="35" t="s">
        <v>82</v>
      </c>
      <c r="J20" s="36"/>
      <c r="K20" s="36"/>
      <c r="L20" s="36"/>
      <c r="M20" s="36"/>
      <c r="N20" s="35">
        <f t="shared" si="0"/>
        <v>24.04</v>
      </c>
      <c r="O20" s="122">
        <f t="shared" si="1"/>
        <v>349</v>
      </c>
    </row>
    <row r="21" spans="1:15" s="24" customFormat="1" ht="15" customHeight="1">
      <c r="A21" s="33" t="s">
        <v>85</v>
      </c>
      <c r="B21" s="129">
        <v>37</v>
      </c>
      <c r="C21" s="130" t="s">
        <v>65</v>
      </c>
      <c r="D21" s="130" t="s">
        <v>66</v>
      </c>
      <c r="E21" s="131" t="s">
        <v>67</v>
      </c>
      <c r="F21" s="130" t="s">
        <v>31</v>
      </c>
      <c r="G21" s="34">
        <v>35.14</v>
      </c>
      <c r="H21" s="35">
        <v>35.86</v>
      </c>
      <c r="I21" s="35">
        <v>35.43</v>
      </c>
      <c r="J21" s="36"/>
      <c r="K21" s="36"/>
      <c r="L21" s="36"/>
      <c r="M21" s="36"/>
      <c r="N21" s="35">
        <f t="shared" si="0"/>
        <v>35.86</v>
      </c>
      <c r="O21" s="122">
        <f t="shared" si="1"/>
        <v>581</v>
      </c>
    </row>
    <row r="22" spans="1:15" s="24" customFormat="1" ht="15" customHeight="1">
      <c r="A22" s="33" t="s">
        <v>85</v>
      </c>
      <c r="B22" s="129">
        <v>35</v>
      </c>
      <c r="C22" s="130" t="s">
        <v>62</v>
      </c>
      <c r="D22" s="130" t="s">
        <v>63</v>
      </c>
      <c r="E22" s="131" t="s">
        <v>64</v>
      </c>
      <c r="F22" s="130" t="s">
        <v>31</v>
      </c>
      <c r="G22" s="34" t="s">
        <v>82</v>
      </c>
      <c r="H22" s="35" t="s">
        <v>82</v>
      </c>
      <c r="I22" s="35" t="s">
        <v>82</v>
      </c>
      <c r="J22" s="36"/>
      <c r="K22" s="36"/>
      <c r="L22" s="36"/>
      <c r="M22" s="36"/>
      <c r="N22" s="35" t="s">
        <v>83</v>
      </c>
      <c r="O22" s="122">
        <v>0</v>
      </c>
    </row>
  </sheetData>
  <sheetProtection/>
  <mergeCells count="3">
    <mergeCell ref="A1:O1"/>
    <mergeCell ref="A5:O5"/>
    <mergeCell ref="A6:O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6">
      <selection activeCell="AR16" sqref="AR16"/>
    </sheetView>
  </sheetViews>
  <sheetFormatPr defaultColWidth="9.140625" defaultRowHeight="12.75"/>
  <cols>
    <col min="1" max="1" width="3.8515625" style="17" customWidth="1"/>
    <col min="2" max="2" width="5.00390625" style="18" bestFit="1" customWidth="1"/>
    <col min="3" max="3" width="16.140625" style="19" bestFit="1" customWidth="1"/>
    <col min="4" max="4" width="12.7109375" style="19" customWidth="1"/>
    <col min="5" max="5" width="10.140625" style="23" bestFit="1" customWidth="1"/>
    <col min="6" max="6" width="6.421875" style="19" bestFit="1" customWidth="1"/>
    <col min="7" max="7" width="7.28125" style="19" bestFit="1" customWidth="1"/>
    <col min="8" max="26" width="2.28125" style="19" customWidth="1"/>
    <col min="27" max="34" width="2.28125" style="17" customWidth="1"/>
    <col min="35" max="40" width="2.28125" style="1" customWidth="1"/>
    <col min="41" max="41" width="7.28125" style="1" bestFit="1" customWidth="1"/>
    <col min="42" max="16384" width="9.140625" style="1" customWidth="1"/>
  </cols>
  <sheetData>
    <row r="1" spans="1:42" ht="23.25" customHeight="1">
      <c r="A1" s="200" t="s">
        <v>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</row>
    <row r="2" ht="12.75">
      <c r="E2" s="19"/>
    </row>
    <row r="3" spans="1:42" ht="15.75" customHeight="1">
      <c r="A3" s="20"/>
      <c r="B3" s="228" t="s">
        <v>18</v>
      </c>
      <c r="C3" s="228"/>
      <c r="D3" s="30"/>
      <c r="E3" s="20"/>
      <c r="F3" s="20"/>
      <c r="G3" s="21"/>
      <c r="H3" s="21"/>
      <c r="I3" s="21"/>
      <c r="J3" s="21"/>
      <c r="K3" s="21"/>
      <c r="L3" s="21"/>
      <c r="M3" s="21"/>
      <c r="N3" s="20"/>
      <c r="O3" s="20"/>
      <c r="P3" s="22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44"/>
      <c r="AJ3" s="45"/>
      <c r="AK3" s="45"/>
      <c r="AL3" s="45"/>
      <c r="AM3" s="45"/>
      <c r="AN3" s="45"/>
      <c r="AO3" s="45"/>
      <c r="AP3" s="9"/>
    </row>
    <row r="4" spans="1:42" ht="15.75" customHeight="1">
      <c r="A4" s="20"/>
      <c r="B4" s="228" t="s">
        <v>27</v>
      </c>
      <c r="C4" s="228"/>
      <c r="D4" s="41"/>
      <c r="E4" s="20"/>
      <c r="F4" s="20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44"/>
      <c r="AJ4" s="45"/>
      <c r="AK4" s="45"/>
      <c r="AL4" s="45"/>
      <c r="AM4" s="45"/>
      <c r="AN4" s="45"/>
      <c r="AO4" s="45"/>
      <c r="AP4" s="9"/>
    </row>
    <row r="5" spans="1:42" ht="17.25" customHeight="1">
      <c r="A5" s="202" t="s">
        <v>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</row>
    <row r="6" spans="1:42" s="20" customFormat="1" ht="17.25" customHeight="1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="20" customFormat="1" ht="13.5" thickBot="1"/>
    <row r="8" spans="1:42" s="17" customFormat="1" ht="24.75" customHeight="1" thickBot="1">
      <c r="A8" s="216"/>
      <c r="B8" s="218" t="s">
        <v>34</v>
      </c>
      <c r="C8" s="218" t="s">
        <v>1</v>
      </c>
      <c r="D8" s="218" t="s">
        <v>35</v>
      </c>
      <c r="E8" s="218" t="s">
        <v>36</v>
      </c>
      <c r="F8" s="218" t="s">
        <v>2</v>
      </c>
      <c r="G8" s="226"/>
      <c r="H8" s="224">
        <v>240</v>
      </c>
      <c r="I8" s="224"/>
      <c r="J8" s="224"/>
      <c r="K8" s="224">
        <v>250</v>
      </c>
      <c r="L8" s="224"/>
      <c r="M8" s="224"/>
      <c r="N8" s="220">
        <v>260</v>
      </c>
      <c r="O8" s="220"/>
      <c r="P8" s="220"/>
      <c r="Q8" s="222">
        <v>270</v>
      </c>
      <c r="R8" s="220"/>
      <c r="S8" s="223"/>
      <c r="T8" s="220">
        <v>280</v>
      </c>
      <c r="U8" s="220"/>
      <c r="V8" s="220"/>
      <c r="W8" s="222">
        <v>290</v>
      </c>
      <c r="X8" s="220"/>
      <c r="Y8" s="223"/>
      <c r="Z8" s="220">
        <v>300</v>
      </c>
      <c r="AA8" s="220"/>
      <c r="AB8" s="220"/>
      <c r="AC8" s="221">
        <v>310</v>
      </c>
      <c r="AD8" s="221"/>
      <c r="AE8" s="221"/>
      <c r="AF8" s="225">
        <v>320</v>
      </c>
      <c r="AG8" s="221"/>
      <c r="AH8" s="231"/>
      <c r="AI8" s="221">
        <v>330</v>
      </c>
      <c r="AJ8" s="221"/>
      <c r="AK8" s="221"/>
      <c r="AL8" s="225">
        <v>340</v>
      </c>
      <c r="AM8" s="221"/>
      <c r="AN8" s="221"/>
      <c r="AO8" s="185" t="s">
        <v>3</v>
      </c>
      <c r="AP8" s="186" t="s">
        <v>4</v>
      </c>
    </row>
    <row r="9" spans="1:42" s="17" customFormat="1" ht="24.75" customHeight="1" thickBot="1">
      <c r="A9" s="217"/>
      <c r="B9" s="206" t="s">
        <v>34</v>
      </c>
      <c r="C9" s="206" t="s">
        <v>1</v>
      </c>
      <c r="D9" s="206" t="s">
        <v>35</v>
      </c>
      <c r="E9" s="206" t="s">
        <v>36</v>
      </c>
      <c r="F9" s="206"/>
      <c r="G9" s="227"/>
      <c r="H9" s="219">
        <v>350</v>
      </c>
      <c r="I9" s="219"/>
      <c r="J9" s="219"/>
      <c r="K9" s="219">
        <v>360</v>
      </c>
      <c r="L9" s="219"/>
      <c r="M9" s="219"/>
      <c r="N9" s="219">
        <v>370</v>
      </c>
      <c r="O9" s="219"/>
      <c r="P9" s="219"/>
      <c r="Q9" s="219">
        <v>380</v>
      </c>
      <c r="R9" s="219"/>
      <c r="S9" s="219"/>
      <c r="T9" s="219">
        <v>390</v>
      </c>
      <c r="U9" s="219"/>
      <c r="V9" s="219"/>
      <c r="W9" s="219">
        <v>400</v>
      </c>
      <c r="X9" s="219"/>
      <c r="Y9" s="219"/>
      <c r="Z9" s="219">
        <v>410</v>
      </c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29"/>
      <c r="AM9" s="230"/>
      <c r="AN9" s="230"/>
      <c r="AO9" s="71"/>
      <c r="AP9" s="187"/>
    </row>
    <row r="10" spans="1:42" ht="15" customHeight="1">
      <c r="A10" s="188">
        <v>1</v>
      </c>
      <c r="B10" s="135">
        <v>50</v>
      </c>
      <c r="C10" s="132" t="s">
        <v>68</v>
      </c>
      <c r="D10" s="132" t="s">
        <v>69</v>
      </c>
      <c r="E10" s="136" t="s">
        <v>70</v>
      </c>
      <c r="F10" s="134" t="s">
        <v>8</v>
      </c>
      <c r="G10" s="155">
        <v>360</v>
      </c>
      <c r="H10" s="156"/>
      <c r="I10" s="157"/>
      <c r="J10" s="158"/>
      <c r="K10" s="156"/>
      <c r="L10" s="157"/>
      <c r="M10" s="158"/>
      <c r="N10" s="156"/>
      <c r="O10" s="157"/>
      <c r="P10" s="158"/>
      <c r="Q10" s="156"/>
      <c r="R10" s="157"/>
      <c r="S10" s="158"/>
      <c r="T10" s="156"/>
      <c r="U10" s="157"/>
      <c r="V10" s="158"/>
      <c r="W10" s="156"/>
      <c r="X10" s="157"/>
      <c r="Y10" s="158"/>
      <c r="Z10" s="156"/>
      <c r="AA10" s="157"/>
      <c r="AB10" s="158"/>
      <c r="AC10" s="156"/>
      <c r="AD10" s="157"/>
      <c r="AE10" s="158"/>
      <c r="AF10" s="156"/>
      <c r="AG10" s="157"/>
      <c r="AH10" s="158"/>
      <c r="AI10" s="156"/>
      <c r="AJ10" s="157"/>
      <c r="AK10" s="158"/>
      <c r="AL10" s="156"/>
      <c r="AM10" s="157"/>
      <c r="AN10" s="158"/>
      <c r="AO10" s="31">
        <v>3.9</v>
      </c>
      <c r="AP10" s="189">
        <f>IF(ISBLANK(AO10),"",TRUNC(0.2797*(AO10*100-100)^1.35))</f>
        <v>590</v>
      </c>
    </row>
    <row r="11" spans="1:42" ht="15" customHeight="1" thickBot="1">
      <c r="A11" s="190"/>
      <c r="B11" s="70"/>
      <c r="C11" s="70"/>
      <c r="D11" s="70"/>
      <c r="E11" s="70"/>
      <c r="F11" s="70"/>
      <c r="G11" s="159"/>
      <c r="H11" s="160"/>
      <c r="I11" s="161"/>
      <c r="J11" s="162"/>
      <c r="K11" s="160" t="s">
        <v>86</v>
      </c>
      <c r="L11" s="161"/>
      <c r="M11" s="162"/>
      <c r="N11" s="160" t="s">
        <v>88</v>
      </c>
      <c r="O11" s="161"/>
      <c r="P11" s="162"/>
      <c r="Q11" s="160" t="s">
        <v>86</v>
      </c>
      <c r="R11" s="161"/>
      <c r="S11" s="162"/>
      <c r="T11" s="160" t="s">
        <v>86</v>
      </c>
      <c r="U11" s="161"/>
      <c r="V11" s="162"/>
      <c r="W11" s="160" t="s">
        <v>87</v>
      </c>
      <c r="X11" s="161" t="s">
        <v>87</v>
      </c>
      <c r="Y11" s="162" t="s">
        <v>87</v>
      </c>
      <c r="Z11" s="160"/>
      <c r="AA11" s="161"/>
      <c r="AB11" s="162"/>
      <c r="AC11" s="160"/>
      <c r="AD11" s="161"/>
      <c r="AE11" s="162"/>
      <c r="AF11" s="160"/>
      <c r="AG11" s="161"/>
      <c r="AH11" s="162"/>
      <c r="AI11" s="160"/>
      <c r="AJ11" s="161"/>
      <c r="AK11" s="162"/>
      <c r="AL11" s="160"/>
      <c r="AM11" s="161"/>
      <c r="AN11" s="162"/>
      <c r="AO11" s="83">
        <f>AO10</f>
        <v>3.9</v>
      </c>
      <c r="AP11" s="178"/>
    </row>
    <row r="12" spans="1:42" ht="15" customHeight="1">
      <c r="A12" s="188">
        <v>2</v>
      </c>
      <c r="B12" s="135">
        <v>13</v>
      </c>
      <c r="C12" s="132" t="s">
        <v>41</v>
      </c>
      <c r="D12" s="132" t="s">
        <v>42</v>
      </c>
      <c r="E12" s="136" t="s">
        <v>43</v>
      </c>
      <c r="F12" s="134" t="s">
        <v>30</v>
      </c>
      <c r="G12" s="155">
        <v>320</v>
      </c>
      <c r="H12" s="156"/>
      <c r="I12" s="157"/>
      <c r="J12" s="158"/>
      <c r="K12" s="156"/>
      <c r="L12" s="157"/>
      <c r="M12" s="158"/>
      <c r="N12" s="156"/>
      <c r="O12" s="157"/>
      <c r="P12" s="158"/>
      <c r="Q12" s="156"/>
      <c r="R12" s="157"/>
      <c r="S12" s="158"/>
      <c r="T12" s="156"/>
      <c r="U12" s="157"/>
      <c r="V12" s="158"/>
      <c r="W12" s="156"/>
      <c r="X12" s="157"/>
      <c r="Y12" s="158"/>
      <c r="Z12" s="156"/>
      <c r="AA12" s="157"/>
      <c r="AB12" s="158"/>
      <c r="AC12" s="156"/>
      <c r="AD12" s="157"/>
      <c r="AE12" s="158"/>
      <c r="AF12" s="156" t="s">
        <v>86</v>
      </c>
      <c r="AG12" s="157"/>
      <c r="AH12" s="158"/>
      <c r="AI12" s="156" t="s">
        <v>88</v>
      </c>
      <c r="AJ12" s="157"/>
      <c r="AK12" s="158"/>
      <c r="AL12" s="156" t="s">
        <v>86</v>
      </c>
      <c r="AM12" s="157"/>
      <c r="AN12" s="158"/>
      <c r="AO12" s="31">
        <v>3.9</v>
      </c>
      <c r="AP12" s="189">
        <f>IF(ISBLANK(AO12),"",TRUNC(0.2797*(AO12*100-100)^1.35))</f>
        <v>590</v>
      </c>
    </row>
    <row r="13" spans="1:42" ht="15" customHeight="1" thickBot="1">
      <c r="A13" s="190"/>
      <c r="B13" s="70"/>
      <c r="C13" s="70"/>
      <c r="D13" s="70"/>
      <c r="E13" s="70"/>
      <c r="F13" s="70"/>
      <c r="G13" s="159"/>
      <c r="H13" s="160" t="s">
        <v>88</v>
      </c>
      <c r="I13" s="161"/>
      <c r="J13" s="162"/>
      <c r="K13" s="160" t="s">
        <v>86</v>
      </c>
      <c r="L13" s="161"/>
      <c r="M13" s="162"/>
      <c r="N13" s="160" t="s">
        <v>86</v>
      </c>
      <c r="O13" s="161"/>
      <c r="P13" s="162"/>
      <c r="Q13" s="160" t="s">
        <v>86</v>
      </c>
      <c r="R13" s="161"/>
      <c r="S13" s="162"/>
      <c r="T13" s="160" t="s">
        <v>87</v>
      </c>
      <c r="U13" s="161" t="s">
        <v>87</v>
      </c>
      <c r="V13" s="162" t="s">
        <v>86</v>
      </c>
      <c r="W13" s="160" t="s">
        <v>87</v>
      </c>
      <c r="X13" s="161" t="s">
        <v>87</v>
      </c>
      <c r="Y13" s="162" t="s">
        <v>87</v>
      </c>
      <c r="Z13" s="160"/>
      <c r="AA13" s="161"/>
      <c r="AB13" s="162"/>
      <c r="AC13" s="160"/>
      <c r="AD13" s="161"/>
      <c r="AE13" s="162"/>
      <c r="AF13" s="160"/>
      <c r="AG13" s="161"/>
      <c r="AH13" s="162"/>
      <c r="AI13" s="160"/>
      <c r="AJ13" s="161"/>
      <c r="AK13" s="162"/>
      <c r="AL13" s="160"/>
      <c r="AM13" s="161"/>
      <c r="AN13" s="162"/>
      <c r="AO13" s="83">
        <f>AO12</f>
        <v>3.9</v>
      </c>
      <c r="AP13" s="178"/>
    </row>
    <row r="14" spans="1:42" ht="15" customHeight="1">
      <c r="A14" s="183">
        <v>3</v>
      </c>
      <c r="B14" s="171">
        <v>32</v>
      </c>
      <c r="C14" s="172" t="s">
        <v>53</v>
      </c>
      <c r="D14" s="172" t="s">
        <v>54</v>
      </c>
      <c r="E14" s="173" t="s">
        <v>55</v>
      </c>
      <c r="F14" s="174" t="s">
        <v>31</v>
      </c>
      <c r="G14" s="175">
        <v>320</v>
      </c>
      <c r="H14" s="156"/>
      <c r="I14" s="157"/>
      <c r="J14" s="158"/>
      <c r="K14" s="156"/>
      <c r="L14" s="157"/>
      <c r="M14" s="158"/>
      <c r="N14" s="156"/>
      <c r="O14" s="157"/>
      <c r="P14" s="158"/>
      <c r="Q14" s="156"/>
      <c r="R14" s="157"/>
      <c r="S14" s="158"/>
      <c r="T14" s="156"/>
      <c r="U14" s="157"/>
      <c r="V14" s="158"/>
      <c r="W14" s="156"/>
      <c r="X14" s="157"/>
      <c r="Y14" s="158"/>
      <c r="Z14" s="156"/>
      <c r="AA14" s="157"/>
      <c r="AB14" s="158"/>
      <c r="AC14" s="156"/>
      <c r="AD14" s="157"/>
      <c r="AE14" s="158"/>
      <c r="AF14" s="156" t="s">
        <v>86</v>
      </c>
      <c r="AG14" s="157"/>
      <c r="AH14" s="158"/>
      <c r="AI14" s="156" t="s">
        <v>86</v>
      </c>
      <c r="AJ14" s="157"/>
      <c r="AK14" s="158"/>
      <c r="AL14" s="156" t="s">
        <v>86</v>
      </c>
      <c r="AM14" s="157"/>
      <c r="AN14" s="158"/>
      <c r="AO14" s="176">
        <v>3.7</v>
      </c>
      <c r="AP14" s="177">
        <f>IF(ISBLANK(AO14),"",TRUNC(0.2797*(AO14*100-100)^1.35))</f>
        <v>535</v>
      </c>
    </row>
    <row r="15" spans="1:42" ht="15" customHeight="1" thickBot="1">
      <c r="A15" s="184"/>
      <c r="B15" s="70"/>
      <c r="C15" s="70"/>
      <c r="D15" s="70"/>
      <c r="E15" s="70"/>
      <c r="F15" s="70"/>
      <c r="G15" s="159"/>
      <c r="H15" s="160" t="s">
        <v>86</v>
      </c>
      <c r="I15" s="161"/>
      <c r="J15" s="162"/>
      <c r="K15" s="160" t="s">
        <v>87</v>
      </c>
      <c r="L15" s="161" t="s">
        <v>86</v>
      </c>
      <c r="M15" s="162"/>
      <c r="N15" s="160" t="s">
        <v>86</v>
      </c>
      <c r="O15" s="161"/>
      <c r="P15" s="162"/>
      <c r="Q15" s="160" t="s">
        <v>87</v>
      </c>
      <c r="R15" s="161" t="s">
        <v>87</v>
      </c>
      <c r="S15" s="162" t="s">
        <v>87</v>
      </c>
      <c r="T15" s="160"/>
      <c r="U15" s="161"/>
      <c r="V15" s="162"/>
      <c r="W15" s="160"/>
      <c r="X15" s="161"/>
      <c r="Y15" s="162"/>
      <c r="Z15" s="160"/>
      <c r="AA15" s="161"/>
      <c r="AB15" s="162"/>
      <c r="AC15" s="160"/>
      <c r="AD15" s="161"/>
      <c r="AE15" s="162"/>
      <c r="AF15" s="160"/>
      <c r="AG15" s="161"/>
      <c r="AH15" s="162"/>
      <c r="AI15" s="160"/>
      <c r="AJ15" s="161"/>
      <c r="AK15" s="162"/>
      <c r="AL15" s="160"/>
      <c r="AM15" s="161"/>
      <c r="AN15" s="162"/>
      <c r="AO15" s="83"/>
      <c r="AP15" s="178"/>
    </row>
    <row r="16" spans="1:42" ht="15" customHeight="1">
      <c r="A16" s="188">
        <v>4</v>
      </c>
      <c r="B16" s="163">
        <v>33</v>
      </c>
      <c r="C16" s="164" t="s">
        <v>56</v>
      </c>
      <c r="D16" s="164" t="s">
        <v>57</v>
      </c>
      <c r="E16" s="165" t="s">
        <v>58</v>
      </c>
      <c r="F16" s="148" t="s">
        <v>31</v>
      </c>
      <c r="G16" s="166">
        <v>350</v>
      </c>
      <c r="H16" s="167"/>
      <c r="I16" s="168"/>
      <c r="J16" s="169"/>
      <c r="K16" s="167"/>
      <c r="L16" s="168"/>
      <c r="M16" s="169"/>
      <c r="N16" s="167"/>
      <c r="O16" s="168"/>
      <c r="P16" s="169"/>
      <c r="Q16" s="167"/>
      <c r="R16" s="168"/>
      <c r="S16" s="169"/>
      <c r="T16" s="167"/>
      <c r="U16" s="168"/>
      <c r="V16" s="169"/>
      <c r="W16" s="167"/>
      <c r="X16" s="168"/>
      <c r="Y16" s="169"/>
      <c r="Z16" s="167"/>
      <c r="AA16" s="168"/>
      <c r="AB16" s="169"/>
      <c r="AC16" s="167"/>
      <c r="AD16" s="168"/>
      <c r="AE16" s="169"/>
      <c r="AF16" s="167"/>
      <c r="AG16" s="168"/>
      <c r="AH16" s="169"/>
      <c r="AI16" s="167"/>
      <c r="AJ16" s="168"/>
      <c r="AK16" s="169"/>
      <c r="AL16" s="167"/>
      <c r="AM16" s="168"/>
      <c r="AN16" s="169"/>
      <c r="AO16" s="170">
        <v>3.7</v>
      </c>
      <c r="AP16" s="191">
        <f>IF(ISBLANK(AO16),"",TRUNC(0.2797*(AO16*100-100)^1.35))</f>
        <v>535</v>
      </c>
    </row>
    <row r="17" spans="1:42" ht="15" customHeight="1" thickBot="1">
      <c r="A17" s="192"/>
      <c r="B17" s="153"/>
      <c r="C17" s="153"/>
      <c r="D17" s="153"/>
      <c r="E17" s="153"/>
      <c r="F17" s="153"/>
      <c r="G17" s="179"/>
      <c r="H17" s="180" t="s">
        <v>86</v>
      </c>
      <c r="I17" s="181"/>
      <c r="J17" s="182"/>
      <c r="K17" s="180" t="s">
        <v>86</v>
      </c>
      <c r="L17" s="181"/>
      <c r="M17" s="182"/>
      <c r="N17" s="180" t="s">
        <v>87</v>
      </c>
      <c r="O17" s="181" t="s">
        <v>86</v>
      </c>
      <c r="P17" s="182"/>
      <c r="Q17" s="180" t="s">
        <v>87</v>
      </c>
      <c r="R17" s="181" t="s">
        <v>87</v>
      </c>
      <c r="S17" s="182" t="s">
        <v>87</v>
      </c>
      <c r="T17" s="180"/>
      <c r="U17" s="181"/>
      <c r="V17" s="182"/>
      <c r="W17" s="180"/>
      <c r="X17" s="181"/>
      <c r="Y17" s="182"/>
      <c r="Z17" s="180"/>
      <c r="AA17" s="181"/>
      <c r="AB17" s="182"/>
      <c r="AC17" s="180"/>
      <c r="AD17" s="181"/>
      <c r="AE17" s="182"/>
      <c r="AF17" s="180"/>
      <c r="AG17" s="181"/>
      <c r="AH17" s="182"/>
      <c r="AI17" s="180"/>
      <c r="AJ17" s="181"/>
      <c r="AK17" s="182"/>
      <c r="AL17" s="180"/>
      <c r="AM17" s="181"/>
      <c r="AN17" s="182"/>
      <c r="AO17" s="154">
        <f>AO16</f>
        <v>3.7</v>
      </c>
      <c r="AP17" s="193"/>
    </row>
    <row r="18" spans="1:42" ht="15" customHeight="1">
      <c r="A18" s="183">
        <v>5</v>
      </c>
      <c r="B18" s="171">
        <v>31</v>
      </c>
      <c r="C18" s="172" t="s">
        <v>50</v>
      </c>
      <c r="D18" s="172" t="s">
        <v>51</v>
      </c>
      <c r="E18" s="173" t="s">
        <v>52</v>
      </c>
      <c r="F18" s="174" t="s">
        <v>31</v>
      </c>
      <c r="G18" s="175">
        <v>310</v>
      </c>
      <c r="H18" s="156"/>
      <c r="I18" s="157"/>
      <c r="J18" s="158"/>
      <c r="K18" s="156"/>
      <c r="L18" s="157"/>
      <c r="M18" s="158"/>
      <c r="N18" s="156"/>
      <c r="O18" s="157"/>
      <c r="P18" s="158"/>
      <c r="Q18" s="156"/>
      <c r="R18" s="157"/>
      <c r="S18" s="158"/>
      <c r="T18" s="156"/>
      <c r="U18" s="157"/>
      <c r="V18" s="158"/>
      <c r="W18" s="156"/>
      <c r="X18" s="157"/>
      <c r="Y18" s="158"/>
      <c r="Z18" s="156"/>
      <c r="AA18" s="157"/>
      <c r="AB18" s="158"/>
      <c r="AC18" s="156" t="s">
        <v>87</v>
      </c>
      <c r="AD18" s="157" t="s">
        <v>86</v>
      </c>
      <c r="AE18" s="158"/>
      <c r="AF18" s="156" t="s">
        <v>88</v>
      </c>
      <c r="AG18" s="157"/>
      <c r="AH18" s="158"/>
      <c r="AI18" s="156" t="s">
        <v>86</v>
      </c>
      <c r="AJ18" s="157"/>
      <c r="AK18" s="158"/>
      <c r="AL18" s="156" t="s">
        <v>86</v>
      </c>
      <c r="AM18" s="157"/>
      <c r="AN18" s="158"/>
      <c r="AO18" s="176">
        <v>3.5</v>
      </c>
      <c r="AP18" s="177">
        <f>IF(ISBLANK(AO18),"",TRUNC(0.2797*(AO18*100-100)^1.35))</f>
        <v>482</v>
      </c>
    </row>
    <row r="19" spans="1:42" ht="15" customHeight="1" thickBot="1">
      <c r="A19" s="184"/>
      <c r="B19" s="70"/>
      <c r="C19" s="70"/>
      <c r="D19" s="70"/>
      <c r="E19" s="70"/>
      <c r="F19" s="70"/>
      <c r="G19" s="159"/>
      <c r="H19" s="160" t="s">
        <v>86</v>
      </c>
      <c r="I19" s="161"/>
      <c r="J19" s="162"/>
      <c r="K19" s="160" t="s">
        <v>87</v>
      </c>
      <c r="L19" s="161" t="s">
        <v>87</v>
      </c>
      <c r="M19" s="162" t="s">
        <v>87</v>
      </c>
      <c r="N19" s="160"/>
      <c r="O19" s="161"/>
      <c r="P19" s="162"/>
      <c r="Q19" s="160"/>
      <c r="R19" s="161"/>
      <c r="S19" s="162"/>
      <c r="T19" s="160"/>
      <c r="U19" s="161"/>
      <c r="V19" s="162"/>
      <c r="W19" s="160"/>
      <c r="X19" s="161"/>
      <c r="Y19" s="162"/>
      <c r="Z19" s="160"/>
      <c r="AA19" s="161"/>
      <c r="AB19" s="162"/>
      <c r="AC19" s="160"/>
      <c r="AD19" s="161"/>
      <c r="AE19" s="162"/>
      <c r="AF19" s="160"/>
      <c r="AG19" s="161"/>
      <c r="AH19" s="162"/>
      <c r="AI19" s="160"/>
      <c r="AJ19" s="161"/>
      <c r="AK19" s="162"/>
      <c r="AL19" s="160"/>
      <c r="AM19" s="161"/>
      <c r="AN19" s="162"/>
      <c r="AO19" s="83">
        <f>AO18</f>
        <v>3.5</v>
      </c>
      <c r="AP19" s="178"/>
    </row>
    <row r="20" spans="1:42" ht="15" customHeight="1">
      <c r="A20" s="183">
        <v>6</v>
      </c>
      <c r="B20" s="171">
        <v>12</v>
      </c>
      <c r="C20" s="172" t="s">
        <v>38</v>
      </c>
      <c r="D20" s="172" t="s">
        <v>39</v>
      </c>
      <c r="E20" s="173" t="s">
        <v>40</v>
      </c>
      <c r="F20" s="174" t="s">
        <v>30</v>
      </c>
      <c r="G20" s="175">
        <v>250</v>
      </c>
      <c r="H20" s="156"/>
      <c r="I20" s="157"/>
      <c r="J20" s="158"/>
      <c r="K20" s="156" t="s">
        <v>87</v>
      </c>
      <c r="L20" s="157" t="s">
        <v>87</v>
      </c>
      <c r="M20" s="158" t="s">
        <v>86</v>
      </c>
      <c r="N20" s="156" t="s">
        <v>86</v>
      </c>
      <c r="O20" s="157"/>
      <c r="P20" s="158"/>
      <c r="Q20" s="156" t="s">
        <v>86</v>
      </c>
      <c r="R20" s="157"/>
      <c r="S20" s="158"/>
      <c r="T20" s="156" t="s">
        <v>88</v>
      </c>
      <c r="U20" s="157"/>
      <c r="V20" s="158"/>
      <c r="W20" s="156" t="s">
        <v>86</v>
      </c>
      <c r="X20" s="157"/>
      <c r="Y20" s="158"/>
      <c r="Z20" s="156" t="s">
        <v>86</v>
      </c>
      <c r="AA20" s="157"/>
      <c r="AB20" s="158"/>
      <c r="AC20" s="156" t="s">
        <v>86</v>
      </c>
      <c r="AD20" s="157"/>
      <c r="AE20" s="158"/>
      <c r="AF20" s="156" t="s">
        <v>87</v>
      </c>
      <c r="AG20" s="157" t="s">
        <v>86</v>
      </c>
      <c r="AH20" s="158"/>
      <c r="AI20" s="156" t="s">
        <v>86</v>
      </c>
      <c r="AJ20" s="157"/>
      <c r="AK20" s="158"/>
      <c r="AL20" s="156" t="s">
        <v>86</v>
      </c>
      <c r="AM20" s="157"/>
      <c r="AN20" s="158"/>
      <c r="AO20" s="176">
        <v>3.5</v>
      </c>
      <c r="AP20" s="177">
        <f>IF(ISBLANK(AO20),"",TRUNC(0.2797*(AO20*100-100)^1.35))</f>
        <v>482</v>
      </c>
    </row>
    <row r="21" spans="1:42" ht="15" customHeight="1" thickBot="1">
      <c r="A21" s="184"/>
      <c r="B21" s="70"/>
      <c r="C21" s="70"/>
      <c r="D21" s="70"/>
      <c r="E21" s="70"/>
      <c r="F21" s="70"/>
      <c r="G21" s="159"/>
      <c r="H21" s="160" t="s">
        <v>86</v>
      </c>
      <c r="I21" s="161"/>
      <c r="J21" s="162"/>
      <c r="K21" s="160" t="s">
        <v>87</v>
      </c>
      <c r="L21" s="161" t="s">
        <v>87</v>
      </c>
      <c r="M21" s="162" t="s">
        <v>87</v>
      </c>
      <c r="N21" s="160"/>
      <c r="O21" s="161"/>
      <c r="P21" s="162"/>
      <c r="Q21" s="160"/>
      <c r="R21" s="161"/>
      <c r="S21" s="162"/>
      <c r="T21" s="160"/>
      <c r="U21" s="161"/>
      <c r="V21" s="162"/>
      <c r="W21" s="160"/>
      <c r="X21" s="161"/>
      <c r="Y21" s="162"/>
      <c r="Z21" s="160"/>
      <c r="AA21" s="161"/>
      <c r="AB21" s="162"/>
      <c r="AC21" s="160"/>
      <c r="AD21" s="161"/>
      <c r="AE21" s="162"/>
      <c r="AF21" s="160"/>
      <c r="AG21" s="161"/>
      <c r="AH21" s="162"/>
      <c r="AI21" s="160"/>
      <c r="AJ21" s="161"/>
      <c r="AK21" s="162"/>
      <c r="AL21" s="160"/>
      <c r="AM21" s="161"/>
      <c r="AN21" s="162"/>
      <c r="AO21" s="83">
        <f>AO20</f>
        <v>3.5</v>
      </c>
      <c r="AP21" s="178"/>
    </row>
    <row r="22" spans="1:42" ht="15" customHeight="1">
      <c r="A22" s="183">
        <v>7</v>
      </c>
      <c r="B22" s="171">
        <v>14</v>
      </c>
      <c r="C22" s="172" t="s">
        <v>44</v>
      </c>
      <c r="D22" s="172" t="s">
        <v>45</v>
      </c>
      <c r="E22" s="173" t="s">
        <v>46</v>
      </c>
      <c r="F22" s="174" t="s">
        <v>30</v>
      </c>
      <c r="G22" s="175">
        <v>300</v>
      </c>
      <c r="H22" s="156"/>
      <c r="I22" s="157"/>
      <c r="J22" s="158"/>
      <c r="K22" s="156"/>
      <c r="L22" s="157"/>
      <c r="M22" s="158"/>
      <c r="N22" s="156"/>
      <c r="O22" s="157"/>
      <c r="P22" s="158"/>
      <c r="Q22" s="156"/>
      <c r="R22" s="157"/>
      <c r="S22" s="158"/>
      <c r="T22" s="156"/>
      <c r="U22" s="157"/>
      <c r="V22" s="158"/>
      <c r="W22" s="156"/>
      <c r="X22" s="157"/>
      <c r="Y22" s="158"/>
      <c r="Z22" s="156" t="s">
        <v>87</v>
      </c>
      <c r="AA22" s="157" t="s">
        <v>86</v>
      </c>
      <c r="AB22" s="158"/>
      <c r="AC22" s="156" t="s">
        <v>86</v>
      </c>
      <c r="AD22" s="157"/>
      <c r="AE22" s="158"/>
      <c r="AF22" s="156" t="s">
        <v>88</v>
      </c>
      <c r="AG22" s="157"/>
      <c r="AH22" s="158"/>
      <c r="AI22" s="156" t="s">
        <v>86</v>
      </c>
      <c r="AJ22" s="157"/>
      <c r="AK22" s="158"/>
      <c r="AL22" s="156" t="s">
        <v>86</v>
      </c>
      <c r="AM22" s="157"/>
      <c r="AN22" s="158"/>
      <c r="AO22" s="176">
        <v>3.5</v>
      </c>
      <c r="AP22" s="177">
        <f>IF(ISBLANK(AO22),"",TRUNC(0.2797*(AO22*100-100)^1.35))</f>
        <v>482</v>
      </c>
    </row>
    <row r="23" spans="1:42" ht="15" customHeight="1" thickBot="1">
      <c r="A23" s="184"/>
      <c r="B23" s="70"/>
      <c r="C23" s="70"/>
      <c r="D23" s="70"/>
      <c r="E23" s="70"/>
      <c r="F23" s="70"/>
      <c r="G23" s="159"/>
      <c r="H23" s="160" t="s">
        <v>86</v>
      </c>
      <c r="I23" s="161"/>
      <c r="J23" s="162"/>
      <c r="K23" s="160" t="s">
        <v>87</v>
      </c>
      <c r="L23" s="161" t="s">
        <v>87</v>
      </c>
      <c r="M23" s="162" t="s">
        <v>87</v>
      </c>
      <c r="N23" s="160"/>
      <c r="O23" s="161"/>
      <c r="P23" s="162"/>
      <c r="Q23" s="160"/>
      <c r="R23" s="161"/>
      <c r="S23" s="162"/>
      <c r="T23" s="160"/>
      <c r="U23" s="161"/>
      <c r="V23" s="162"/>
      <c r="W23" s="160"/>
      <c r="X23" s="161"/>
      <c r="Y23" s="162"/>
      <c r="Z23" s="160"/>
      <c r="AA23" s="161"/>
      <c r="AB23" s="162"/>
      <c r="AC23" s="160"/>
      <c r="AD23" s="161"/>
      <c r="AE23" s="162"/>
      <c r="AF23" s="160"/>
      <c r="AG23" s="161"/>
      <c r="AH23" s="162"/>
      <c r="AI23" s="160"/>
      <c r="AJ23" s="161"/>
      <c r="AK23" s="162"/>
      <c r="AL23" s="160"/>
      <c r="AM23" s="161"/>
      <c r="AN23" s="162"/>
      <c r="AO23" s="83">
        <f>AO22</f>
        <v>3.5</v>
      </c>
      <c r="AP23" s="178"/>
    </row>
    <row r="24" spans="1:42" ht="15" customHeight="1">
      <c r="A24" s="188">
        <v>8</v>
      </c>
      <c r="B24" s="163">
        <v>51</v>
      </c>
      <c r="C24" s="164" t="s">
        <v>71</v>
      </c>
      <c r="D24" s="164" t="s">
        <v>72</v>
      </c>
      <c r="E24" s="165" t="s">
        <v>73</v>
      </c>
      <c r="F24" s="148" t="s">
        <v>8</v>
      </c>
      <c r="G24" s="166">
        <v>280</v>
      </c>
      <c r="H24" s="167"/>
      <c r="I24" s="168"/>
      <c r="J24" s="169"/>
      <c r="K24" s="167"/>
      <c r="L24" s="168"/>
      <c r="M24" s="169"/>
      <c r="N24" s="167"/>
      <c r="O24" s="168"/>
      <c r="P24" s="169"/>
      <c r="Q24" s="167"/>
      <c r="R24" s="168"/>
      <c r="S24" s="169"/>
      <c r="T24" s="167" t="s">
        <v>87</v>
      </c>
      <c r="U24" s="168" t="s">
        <v>86</v>
      </c>
      <c r="V24" s="169"/>
      <c r="W24" s="167" t="s">
        <v>88</v>
      </c>
      <c r="X24" s="168"/>
      <c r="Y24" s="169"/>
      <c r="Z24" s="167" t="s">
        <v>88</v>
      </c>
      <c r="AA24" s="168"/>
      <c r="AB24" s="169"/>
      <c r="AC24" s="167" t="s">
        <v>88</v>
      </c>
      <c r="AD24" s="168"/>
      <c r="AE24" s="169"/>
      <c r="AF24" s="167" t="s">
        <v>86</v>
      </c>
      <c r="AG24" s="168"/>
      <c r="AH24" s="169"/>
      <c r="AI24" s="167" t="s">
        <v>88</v>
      </c>
      <c r="AJ24" s="168"/>
      <c r="AK24" s="169"/>
      <c r="AL24" s="167" t="s">
        <v>86</v>
      </c>
      <c r="AM24" s="168"/>
      <c r="AN24" s="169"/>
      <c r="AO24" s="170">
        <v>3.4</v>
      </c>
      <c r="AP24" s="191">
        <f>IF(ISBLANK(AO24),"",TRUNC(0.2797*(AO24*100-100)^1.35))</f>
        <v>457</v>
      </c>
    </row>
    <row r="25" spans="1:42" ht="15" customHeight="1" thickBot="1">
      <c r="A25" s="190"/>
      <c r="B25" s="70"/>
      <c r="C25" s="70"/>
      <c r="D25" s="70"/>
      <c r="E25" s="70"/>
      <c r="F25" s="70"/>
      <c r="G25" s="159"/>
      <c r="H25" s="160"/>
      <c r="I25" s="161"/>
      <c r="J25" s="162"/>
      <c r="K25" s="160"/>
      <c r="L25" s="161"/>
      <c r="M25" s="162"/>
      <c r="N25" s="160"/>
      <c r="O25" s="161"/>
      <c r="P25" s="162"/>
      <c r="Q25" s="160"/>
      <c r="R25" s="161"/>
      <c r="S25" s="162"/>
      <c r="T25" s="160"/>
      <c r="U25" s="161"/>
      <c r="V25" s="162"/>
      <c r="W25" s="160"/>
      <c r="X25" s="161"/>
      <c r="Y25" s="162"/>
      <c r="Z25" s="160"/>
      <c r="AA25" s="161"/>
      <c r="AB25" s="162"/>
      <c r="AC25" s="160"/>
      <c r="AD25" s="161"/>
      <c r="AE25" s="162"/>
      <c r="AF25" s="160"/>
      <c r="AG25" s="161"/>
      <c r="AH25" s="162"/>
      <c r="AI25" s="160"/>
      <c r="AJ25" s="161"/>
      <c r="AK25" s="162"/>
      <c r="AL25" s="160"/>
      <c r="AM25" s="161"/>
      <c r="AN25" s="162"/>
      <c r="AO25" s="83">
        <f>AO24</f>
        <v>3.4</v>
      </c>
      <c r="AP25" s="178"/>
    </row>
    <row r="26" spans="1:42" ht="15" customHeight="1">
      <c r="A26" s="188">
        <v>9</v>
      </c>
      <c r="B26" s="135">
        <v>34</v>
      </c>
      <c r="C26" s="132" t="s">
        <v>59</v>
      </c>
      <c r="D26" s="132" t="s">
        <v>60</v>
      </c>
      <c r="E26" s="136" t="s">
        <v>61</v>
      </c>
      <c r="F26" s="134" t="s">
        <v>31</v>
      </c>
      <c r="G26" s="155">
        <v>300</v>
      </c>
      <c r="H26" s="156"/>
      <c r="I26" s="157"/>
      <c r="J26" s="158"/>
      <c r="K26" s="156"/>
      <c r="L26" s="157"/>
      <c r="M26" s="158"/>
      <c r="N26" s="156"/>
      <c r="O26" s="157"/>
      <c r="P26" s="158"/>
      <c r="Q26" s="156"/>
      <c r="R26" s="157"/>
      <c r="S26" s="158"/>
      <c r="T26" s="156"/>
      <c r="U26" s="157"/>
      <c r="V26" s="158"/>
      <c r="W26" s="156"/>
      <c r="X26" s="157"/>
      <c r="Y26" s="158"/>
      <c r="Z26" s="156" t="s">
        <v>86</v>
      </c>
      <c r="AA26" s="157"/>
      <c r="AB26" s="158"/>
      <c r="AC26" s="156" t="s">
        <v>87</v>
      </c>
      <c r="AD26" s="157" t="s">
        <v>87</v>
      </c>
      <c r="AE26" s="158" t="s">
        <v>86</v>
      </c>
      <c r="AF26" s="156" t="s">
        <v>87</v>
      </c>
      <c r="AG26" s="157" t="s">
        <v>87</v>
      </c>
      <c r="AH26" s="158" t="s">
        <v>87</v>
      </c>
      <c r="AI26" s="156"/>
      <c r="AJ26" s="157"/>
      <c r="AK26" s="158"/>
      <c r="AL26" s="156"/>
      <c r="AM26" s="157"/>
      <c r="AN26" s="158"/>
      <c r="AO26" s="31">
        <v>3.1</v>
      </c>
      <c r="AP26" s="189">
        <f>IF(ISBLANK(AO26),"",TRUNC(0.2797*(AO26*100-100)^1.35))</f>
        <v>381</v>
      </c>
    </row>
    <row r="27" spans="1:42" ht="15" customHeight="1" thickBot="1">
      <c r="A27" s="190"/>
      <c r="B27" s="70"/>
      <c r="C27" s="70"/>
      <c r="D27" s="70"/>
      <c r="E27" s="70"/>
      <c r="F27" s="70"/>
      <c r="G27" s="159"/>
      <c r="H27" s="160"/>
      <c r="I27" s="161"/>
      <c r="J27" s="162"/>
      <c r="K27" s="160"/>
      <c r="L27" s="161"/>
      <c r="M27" s="162"/>
      <c r="N27" s="160"/>
      <c r="O27" s="161"/>
      <c r="P27" s="162"/>
      <c r="Q27" s="160"/>
      <c r="R27" s="161"/>
      <c r="S27" s="162"/>
      <c r="T27" s="160"/>
      <c r="U27" s="161"/>
      <c r="V27" s="162"/>
      <c r="W27" s="160"/>
      <c r="X27" s="161"/>
      <c r="Y27" s="162"/>
      <c r="Z27" s="160"/>
      <c r="AA27" s="161"/>
      <c r="AB27" s="162"/>
      <c r="AC27" s="160"/>
      <c r="AD27" s="161"/>
      <c r="AE27" s="162"/>
      <c r="AF27" s="160"/>
      <c r="AG27" s="161"/>
      <c r="AH27" s="162"/>
      <c r="AI27" s="160"/>
      <c r="AJ27" s="161"/>
      <c r="AK27" s="162"/>
      <c r="AL27" s="160"/>
      <c r="AM27" s="161"/>
      <c r="AN27" s="162"/>
      <c r="AO27" s="83" t="s">
        <v>89</v>
      </c>
      <c r="AP27" s="178"/>
    </row>
    <row r="28" spans="1:42" ht="15" customHeight="1">
      <c r="A28" s="188">
        <v>10</v>
      </c>
      <c r="B28" s="135">
        <v>52</v>
      </c>
      <c r="C28" s="132" t="s">
        <v>80</v>
      </c>
      <c r="D28" s="132" t="s">
        <v>78</v>
      </c>
      <c r="E28" s="136" t="s">
        <v>79</v>
      </c>
      <c r="F28" s="134" t="s">
        <v>8</v>
      </c>
      <c r="G28" s="155">
        <v>240</v>
      </c>
      <c r="H28" s="156" t="s">
        <v>86</v>
      </c>
      <c r="I28" s="157"/>
      <c r="J28" s="158"/>
      <c r="K28" s="156" t="s">
        <v>86</v>
      </c>
      <c r="L28" s="157"/>
      <c r="M28" s="158"/>
      <c r="N28" s="156" t="s">
        <v>87</v>
      </c>
      <c r="O28" s="157" t="s">
        <v>86</v>
      </c>
      <c r="P28" s="158"/>
      <c r="Q28" s="156" t="s">
        <v>86</v>
      </c>
      <c r="R28" s="157"/>
      <c r="S28" s="158"/>
      <c r="T28" s="156" t="s">
        <v>87</v>
      </c>
      <c r="U28" s="157" t="s">
        <v>87</v>
      </c>
      <c r="V28" s="158" t="s">
        <v>87</v>
      </c>
      <c r="W28" s="156"/>
      <c r="X28" s="157"/>
      <c r="Y28" s="158"/>
      <c r="Z28" s="156"/>
      <c r="AA28" s="157"/>
      <c r="AB28" s="158"/>
      <c r="AC28" s="156"/>
      <c r="AD28" s="157"/>
      <c r="AE28" s="158"/>
      <c r="AF28" s="156"/>
      <c r="AG28" s="157"/>
      <c r="AH28" s="158"/>
      <c r="AI28" s="156"/>
      <c r="AJ28" s="157"/>
      <c r="AK28" s="158"/>
      <c r="AL28" s="156"/>
      <c r="AM28" s="157"/>
      <c r="AN28" s="158"/>
      <c r="AO28" s="31">
        <v>2.7</v>
      </c>
      <c r="AP28" s="189">
        <f>IF(ISBLANK(AO28),"",TRUNC(0.2797*(AO28*100-100)^1.35))</f>
        <v>286</v>
      </c>
    </row>
    <row r="29" spans="1:42" ht="15" customHeight="1" thickBot="1">
      <c r="A29" s="190"/>
      <c r="B29" s="70"/>
      <c r="C29" s="70"/>
      <c r="D29" s="70"/>
      <c r="E29" s="70"/>
      <c r="F29" s="70"/>
      <c r="G29" s="159"/>
      <c r="H29" s="160"/>
      <c r="I29" s="161"/>
      <c r="J29" s="162"/>
      <c r="K29" s="160"/>
      <c r="L29" s="161"/>
      <c r="M29" s="162"/>
      <c r="N29" s="160"/>
      <c r="O29" s="161"/>
      <c r="P29" s="162"/>
      <c r="Q29" s="160"/>
      <c r="R29" s="161"/>
      <c r="S29" s="162"/>
      <c r="T29" s="160"/>
      <c r="U29" s="161"/>
      <c r="V29" s="162"/>
      <c r="W29" s="160"/>
      <c r="X29" s="161"/>
      <c r="Y29" s="162"/>
      <c r="Z29" s="160"/>
      <c r="AA29" s="161"/>
      <c r="AB29" s="162"/>
      <c r="AC29" s="160"/>
      <c r="AD29" s="161"/>
      <c r="AE29" s="162"/>
      <c r="AF29" s="160"/>
      <c r="AG29" s="161"/>
      <c r="AH29" s="162"/>
      <c r="AI29" s="160"/>
      <c r="AJ29" s="161"/>
      <c r="AK29" s="162"/>
      <c r="AL29" s="160"/>
      <c r="AM29" s="161"/>
      <c r="AN29" s="162"/>
      <c r="AO29" s="83">
        <f>AO28</f>
        <v>2.7</v>
      </c>
      <c r="AP29" s="178"/>
    </row>
    <row r="30" spans="1:42" ht="15" customHeight="1">
      <c r="A30" s="188">
        <v>11</v>
      </c>
      <c r="B30" s="135">
        <v>53</v>
      </c>
      <c r="C30" s="132" t="s">
        <v>74</v>
      </c>
      <c r="D30" s="132" t="s">
        <v>75</v>
      </c>
      <c r="E30" s="136" t="s">
        <v>76</v>
      </c>
      <c r="F30" s="134" t="s">
        <v>8</v>
      </c>
      <c r="G30" s="155">
        <v>240</v>
      </c>
      <c r="H30" s="156" t="s">
        <v>86</v>
      </c>
      <c r="I30" s="157"/>
      <c r="J30" s="158"/>
      <c r="K30" s="156" t="s">
        <v>86</v>
      </c>
      <c r="L30" s="157"/>
      <c r="M30" s="158"/>
      <c r="N30" s="156" t="s">
        <v>87</v>
      </c>
      <c r="O30" s="157" t="s">
        <v>87</v>
      </c>
      <c r="P30" s="158" t="s">
        <v>87</v>
      </c>
      <c r="Q30" s="156"/>
      <c r="R30" s="157"/>
      <c r="S30" s="158"/>
      <c r="T30" s="156"/>
      <c r="U30" s="157"/>
      <c r="V30" s="158"/>
      <c r="W30" s="156"/>
      <c r="X30" s="157"/>
      <c r="Y30" s="158"/>
      <c r="Z30" s="156"/>
      <c r="AA30" s="157"/>
      <c r="AB30" s="158"/>
      <c r="AC30" s="156"/>
      <c r="AD30" s="157"/>
      <c r="AE30" s="158"/>
      <c r="AF30" s="156"/>
      <c r="AG30" s="157"/>
      <c r="AH30" s="158"/>
      <c r="AI30" s="156"/>
      <c r="AJ30" s="157"/>
      <c r="AK30" s="158"/>
      <c r="AL30" s="156"/>
      <c r="AM30" s="157"/>
      <c r="AN30" s="158"/>
      <c r="AO30" s="31">
        <v>2.5</v>
      </c>
      <c r="AP30" s="189">
        <v>242</v>
      </c>
    </row>
    <row r="31" spans="1:42" ht="15" customHeight="1" thickBot="1">
      <c r="A31" s="190"/>
      <c r="B31" s="70"/>
      <c r="C31" s="70"/>
      <c r="D31" s="70"/>
      <c r="E31" s="70"/>
      <c r="F31" s="70"/>
      <c r="G31" s="159"/>
      <c r="H31" s="160"/>
      <c r="I31" s="161"/>
      <c r="J31" s="162"/>
      <c r="K31" s="160"/>
      <c r="L31" s="161"/>
      <c r="M31" s="162"/>
      <c r="N31" s="160"/>
      <c r="O31" s="161"/>
      <c r="P31" s="162"/>
      <c r="Q31" s="160"/>
      <c r="R31" s="161"/>
      <c r="S31" s="162"/>
      <c r="T31" s="160"/>
      <c r="U31" s="161"/>
      <c r="V31" s="162"/>
      <c r="W31" s="160"/>
      <c r="X31" s="161"/>
      <c r="Y31" s="162"/>
      <c r="Z31" s="160"/>
      <c r="AA31" s="161"/>
      <c r="AB31" s="162"/>
      <c r="AC31" s="160"/>
      <c r="AD31" s="161"/>
      <c r="AE31" s="162"/>
      <c r="AF31" s="160"/>
      <c r="AG31" s="161"/>
      <c r="AH31" s="162"/>
      <c r="AI31" s="160"/>
      <c r="AJ31" s="161"/>
      <c r="AK31" s="162"/>
      <c r="AL31" s="160"/>
      <c r="AM31" s="161"/>
      <c r="AN31" s="162"/>
      <c r="AO31" s="83" t="s">
        <v>90</v>
      </c>
      <c r="AP31" s="178"/>
    </row>
    <row r="32" spans="1:42" ht="15" customHeight="1">
      <c r="A32" s="188">
        <v>12</v>
      </c>
      <c r="B32" s="135">
        <v>15</v>
      </c>
      <c r="C32" s="132" t="s">
        <v>47</v>
      </c>
      <c r="D32" s="132" t="s">
        <v>48</v>
      </c>
      <c r="E32" s="136" t="s">
        <v>49</v>
      </c>
      <c r="F32" s="134" t="s">
        <v>30</v>
      </c>
      <c r="G32" s="155">
        <v>240</v>
      </c>
      <c r="H32" s="156" t="s">
        <v>87</v>
      </c>
      <c r="I32" s="157" t="s">
        <v>87</v>
      </c>
      <c r="J32" s="158" t="s">
        <v>87</v>
      </c>
      <c r="K32" s="156"/>
      <c r="L32" s="157"/>
      <c r="M32" s="158"/>
      <c r="N32" s="156"/>
      <c r="O32" s="157"/>
      <c r="P32" s="158"/>
      <c r="Q32" s="156"/>
      <c r="R32" s="157"/>
      <c r="S32" s="158"/>
      <c r="T32" s="156"/>
      <c r="U32" s="157"/>
      <c r="V32" s="158"/>
      <c r="W32" s="156"/>
      <c r="X32" s="157"/>
      <c r="Y32" s="158"/>
      <c r="Z32" s="156"/>
      <c r="AA32" s="157"/>
      <c r="AB32" s="158"/>
      <c r="AC32" s="156"/>
      <c r="AD32" s="157"/>
      <c r="AE32" s="158"/>
      <c r="AF32" s="156"/>
      <c r="AG32" s="157"/>
      <c r="AH32" s="158"/>
      <c r="AI32" s="156"/>
      <c r="AJ32" s="157"/>
      <c r="AK32" s="158"/>
      <c r="AL32" s="156"/>
      <c r="AM32" s="157"/>
      <c r="AN32" s="158"/>
      <c r="AO32" s="31" t="s">
        <v>83</v>
      </c>
      <c r="AP32" s="189">
        <v>0</v>
      </c>
    </row>
    <row r="33" spans="1:42" ht="15" customHeight="1" thickBot="1">
      <c r="A33" s="190"/>
      <c r="B33" s="70"/>
      <c r="C33" s="70"/>
      <c r="D33" s="70"/>
      <c r="E33" s="70"/>
      <c r="F33" s="70"/>
      <c r="G33" s="159"/>
      <c r="H33" s="160"/>
      <c r="I33" s="161"/>
      <c r="J33" s="162"/>
      <c r="K33" s="160"/>
      <c r="L33" s="161"/>
      <c r="M33" s="162"/>
      <c r="N33" s="160"/>
      <c r="O33" s="161"/>
      <c r="P33" s="162"/>
      <c r="Q33" s="160"/>
      <c r="R33" s="161"/>
      <c r="S33" s="162"/>
      <c r="T33" s="160"/>
      <c r="U33" s="161"/>
      <c r="V33" s="162"/>
      <c r="W33" s="160"/>
      <c r="X33" s="161"/>
      <c r="Y33" s="162"/>
      <c r="Z33" s="160"/>
      <c r="AA33" s="161"/>
      <c r="AB33" s="162"/>
      <c r="AC33" s="160"/>
      <c r="AD33" s="161"/>
      <c r="AE33" s="162"/>
      <c r="AF33" s="160"/>
      <c r="AG33" s="161"/>
      <c r="AH33" s="162"/>
      <c r="AI33" s="160"/>
      <c r="AJ33" s="161"/>
      <c r="AK33" s="162"/>
      <c r="AL33" s="160"/>
      <c r="AM33" s="161"/>
      <c r="AN33" s="162"/>
      <c r="AO33" s="83" t="str">
        <f>AO32</f>
        <v>NM</v>
      </c>
      <c r="AP33" s="178"/>
    </row>
    <row r="34" spans="1:42" ht="15" customHeight="1">
      <c r="A34" s="188" t="s">
        <v>85</v>
      </c>
      <c r="B34" s="135">
        <v>37</v>
      </c>
      <c r="C34" s="132" t="s">
        <v>65</v>
      </c>
      <c r="D34" s="132" t="s">
        <v>66</v>
      </c>
      <c r="E34" s="136" t="s">
        <v>67</v>
      </c>
      <c r="F34" s="134" t="s">
        <v>31</v>
      </c>
      <c r="G34" s="155">
        <v>320</v>
      </c>
      <c r="H34" s="156"/>
      <c r="I34" s="157"/>
      <c r="J34" s="158"/>
      <c r="K34" s="156"/>
      <c r="L34" s="157"/>
      <c r="M34" s="158"/>
      <c r="N34" s="156"/>
      <c r="O34" s="157"/>
      <c r="P34" s="158"/>
      <c r="Q34" s="156"/>
      <c r="R34" s="157"/>
      <c r="S34" s="158"/>
      <c r="T34" s="156"/>
      <c r="U34" s="157"/>
      <c r="V34" s="158"/>
      <c r="W34" s="156"/>
      <c r="X34" s="157"/>
      <c r="Y34" s="158"/>
      <c r="Z34" s="156"/>
      <c r="AA34" s="157"/>
      <c r="AB34" s="158"/>
      <c r="AC34" s="156"/>
      <c r="AD34" s="157"/>
      <c r="AE34" s="158"/>
      <c r="AF34" s="156" t="s">
        <v>88</v>
      </c>
      <c r="AG34" s="157"/>
      <c r="AH34" s="158"/>
      <c r="AI34" s="156" t="s">
        <v>86</v>
      </c>
      <c r="AJ34" s="157"/>
      <c r="AK34" s="158"/>
      <c r="AL34" s="156" t="s">
        <v>86</v>
      </c>
      <c r="AM34" s="157"/>
      <c r="AN34" s="158"/>
      <c r="AO34" s="31">
        <v>3.8</v>
      </c>
      <c r="AP34" s="189">
        <f>IF(ISBLANK(AO34),"",TRUNC(0.2797*(AO34*100-100)^1.35))</f>
        <v>562</v>
      </c>
    </row>
    <row r="35" spans="1:42" ht="15" customHeight="1" thickBot="1">
      <c r="A35" s="190"/>
      <c r="B35" s="70"/>
      <c r="C35" s="70"/>
      <c r="D35" s="70"/>
      <c r="E35" s="70"/>
      <c r="F35" s="70"/>
      <c r="G35" s="159"/>
      <c r="H35" s="160" t="s">
        <v>87</v>
      </c>
      <c r="I35" s="161" t="s">
        <v>87</v>
      </c>
      <c r="J35" s="162" t="s">
        <v>86</v>
      </c>
      <c r="K35" s="160" t="s">
        <v>87</v>
      </c>
      <c r="L35" s="161" t="s">
        <v>87</v>
      </c>
      <c r="M35" s="162" t="s">
        <v>86</v>
      </c>
      <c r="N35" s="160" t="s">
        <v>87</v>
      </c>
      <c r="O35" s="161" t="s">
        <v>86</v>
      </c>
      <c r="P35" s="162"/>
      <c r="Q35" s="160" t="s">
        <v>87</v>
      </c>
      <c r="R35" s="161" t="s">
        <v>87</v>
      </c>
      <c r="S35" s="162" t="s">
        <v>86</v>
      </c>
      <c r="T35" s="160" t="s">
        <v>87</v>
      </c>
      <c r="U35" s="161" t="s">
        <v>87</v>
      </c>
      <c r="V35" s="162" t="s">
        <v>87</v>
      </c>
      <c r="W35" s="160"/>
      <c r="X35" s="161"/>
      <c r="Y35" s="162"/>
      <c r="Z35" s="160"/>
      <c r="AA35" s="161"/>
      <c r="AB35" s="162"/>
      <c r="AC35" s="160"/>
      <c r="AD35" s="161"/>
      <c r="AE35" s="162"/>
      <c r="AF35" s="160"/>
      <c r="AG35" s="161"/>
      <c r="AH35" s="162"/>
      <c r="AI35" s="160"/>
      <c r="AJ35" s="161"/>
      <c r="AK35" s="162"/>
      <c r="AL35" s="160"/>
      <c r="AM35" s="161"/>
      <c r="AN35" s="162"/>
      <c r="AO35" s="83">
        <f>AO34</f>
        <v>3.8</v>
      </c>
      <c r="AP35" s="178"/>
    </row>
    <row r="36" spans="1:42" ht="15" customHeight="1">
      <c r="A36" s="188" t="s">
        <v>85</v>
      </c>
      <c r="B36" s="135">
        <v>35</v>
      </c>
      <c r="C36" s="132" t="s">
        <v>62</v>
      </c>
      <c r="D36" s="132" t="s">
        <v>63</v>
      </c>
      <c r="E36" s="136" t="s">
        <v>64</v>
      </c>
      <c r="F36" s="134" t="s">
        <v>31</v>
      </c>
      <c r="G36" s="155">
        <v>350</v>
      </c>
      <c r="H36" s="156"/>
      <c r="I36" s="157"/>
      <c r="J36" s="158"/>
      <c r="K36" s="156"/>
      <c r="L36" s="157"/>
      <c r="M36" s="158"/>
      <c r="N36" s="156"/>
      <c r="O36" s="157"/>
      <c r="P36" s="158"/>
      <c r="Q36" s="156"/>
      <c r="R36" s="157"/>
      <c r="S36" s="158"/>
      <c r="T36" s="156"/>
      <c r="U36" s="157"/>
      <c r="V36" s="158"/>
      <c r="W36" s="156"/>
      <c r="X36" s="157"/>
      <c r="Y36" s="158"/>
      <c r="Z36" s="156"/>
      <c r="AA36" s="157"/>
      <c r="AB36" s="158"/>
      <c r="AC36" s="156"/>
      <c r="AD36" s="157"/>
      <c r="AE36" s="158"/>
      <c r="AF36" s="156"/>
      <c r="AG36" s="157"/>
      <c r="AH36" s="158"/>
      <c r="AI36" s="156"/>
      <c r="AJ36" s="157"/>
      <c r="AK36" s="158"/>
      <c r="AL36" s="156"/>
      <c r="AM36" s="157"/>
      <c r="AN36" s="158"/>
      <c r="AO36" s="31">
        <v>3.5</v>
      </c>
      <c r="AP36" s="189">
        <f>IF(ISBLANK(AO36),"",TRUNC(0.2797*(AO36*100-100)^1.35))</f>
        <v>482</v>
      </c>
    </row>
    <row r="37" spans="1:42" ht="15" customHeight="1" thickBot="1">
      <c r="A37" s="194"/>
      <c r="B37" s="70"/>
      <c r="C37" s="70"/>
      <c r="D37" s="70"/>
      <c r="E37" s="70"/>
      <c r="F37" s="70"/>
      <c r="G37" s="159"/>
      <c r="H37" s="160" t="s">
        <v>87</v>
      </c>
      <c r="I37" s="161" t="s">
        <v>86</v>
      </c>
      <c r="J37" s="162"/>
      <c r="K37" s="160" t="s">
        <v>87</v>
      </c>
      <c r="L37" s="161" t="s">
        <v>87</v>
      </c>
      <c r="M37" s="162" t="s">
        <v>87</v>
      </c>
      <c r="N37" s="160"/>
      <c r="O37" s="161"/>
      <c r="P37" s="162"/>
      <c r="Q37" s="160"/>
      <c r="R37" s="161"/>
      <c r="S37" s="162"/>
      <c r="T37" s="160"/>
      <c r="U37" s="161"/>
      <c r="V37" s="162"/>
      <c r="W37" s="160"/>
      <c r="X37" s="161"/>
      <c r="Y37" s="162"/>
      <c r="Z37" s="160"/>
      <c r="AA37" s="161"/>
      <c r="AB37" s="162"/>
      <c r="AC37" s="160"/>
      <c r="AD37" s="161"/>
      <c r="AE37" s="162"/>
      <c r="AF37" s="160"/>
      <c r="AG37" s="161"/>
      <c r="AH37" s="162"/>
      <c r="AI37" s="160"/>
      <c r="AJ37" s="161"/>
      <c r="AK37" s="162"/>
      <c r="AL37" s="160"/>
      <c r="AM37" s="161"/>
      <c r="AN37" s="162"/>
      <c r="AO37" s="83">
        <f>AO36</f>
        <v>3.5</v>
      </c>
      <c r="AP37" s="178"/>
    </row>
  </sheetData>
  <sheetProtection/>
  <mergeCells count="34">
    <mergeCell ref="AL9:AN9"/>
    <mergeCell ref="N9:P9"/>
    <mergeCell ref="T8:V8"/>
    <mergeCell ref="Q9:S9"/>
    <mergeCell ref="AF8:AH8"/>
    <mergeCell ref="T9:V9"/>
    <mergeCell ref="AI9:AK9"/>
    <mergeCell ref="Z9:AB9"/>
    <mergeCell ref="AI8:AK8"/>
    <mergeCell ref="AF9:AH9"/>
    <mergeCell ref="A1:AP1"/>
    <mergeCell ref="A5:AP5"/>
    <mergeCell ref="A6:AP6"/>
    <mergeCell ref="K8:M8"/>
    <mergeCell ref="N8:P8"/>
    <mergeCell ref="AL8:AN8"/>
    <mergeCell ref="D8:D9"/>
    <mergeCell ref="G8:G9"/>
    <mergeCell ref="B3:C3"/>
    <mergeCell ref="B4:C4"/>
    <mergeCell ref="AC8:AE8"/>
    <mergeCell ref="W8:Y8"/>
    <mergeCell ref="Q8:S8"/>
    <mergeCell ref="F8:F9"/>
    <mergeCell ref="AC9:AE9"/>
    <mergeCell ref="K9:M9"/>
    <mergeCell ref="H9:J9"/>
    <mergeCell ref="H8:J8"/>
    <mergeCell ref="A8:A9"/>
    <mergeCell ref="B8:B9"/>
    <mergeCell ref="C8:C9"/>
    <mergeCell ref="E8:E9"/>
    <mergeCell ref="W9:Y9"/>
    <mergeCell ref="Z8:AB8"/>
  </mergeCells>
  <printOptions horizontalCentered="1"/>
  <pageMargins left="0.1968503937007874" right="0.1968503937007874" top="0.28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 Steinere</cp:lastModifiedBy>
  <cp:lastPrinted>2016-05-23T17:09:42Z</cp:lastPrinted>
  <dcterms:created xsi:type="dcterms:W3CDTF">2008-02-21T13:44:37Z</dcterms:created>
  <dcterms:modified xsi:type="dcterms:W3CDTF">2016-05-23T17:43:29Z</dcterms:modified>
  <cp:category/>
  <cp:version/>
  <cp:contentType/>
  <cp:contentStatus/>
</cp:coreProperties>
</file>